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11640"/>
  </bookViews>
  <sheets>
    <sheet name="Estudio de la linealidad" sheetId="3" r:id="rId1"/>
  </sheets>
  <definedNames>
    <definedName name="_xlnm.Print_Area" localSheetId="0">'Estudio de la linealidad'!$C$8:$M$12</definedName>
  </definedNames>
  <calcPr calcId="124519"/>
</workbook>
</file>

<file path=xl/calcChain.xml><?xml version="1.0" encoding="utf-8"?>
<calcChain xmlns="http://schemas.openxmlformats.org/spreadsheetml/2006/main">
  <c r="M25" i="3"/>
  <c r="M30"/>
  <c r="H30"/>
  <c r="J19" s="1"/>
  <c r="M29"/>
  <c r="M28"/>
  <c r="I18"/>
  <c r="K29" s="1"/>
  <c r="H18"/>
  <c r="J28" s="1"/>
  <c r="G18"/>
  <c r="J27" s="1"/>
  <c r="E18"/>
  <c r="I25" s="1"/>
  <c r="J18"/>
  <c r="H29"/>
  <c r="I19" s="1"/>
  <c r="H28"/>
  <c r="H19" s="1"/>
  <c r="M27"/>
  <c r="H27"/>
  <c r="M26"/>
  <c r="H26"/>
  <c r="H25"/>
  <c r="E19" s="1"/>
  <c r="L25" l="1"/>
  <c r="K25"/>
  <c r="J25"/>
  <c r="I27"/>
  <c r="L27"/>
  <c r="I28"/>
  <c r="K27"/>
  <c r="K28"/>
  <c r="L30"/>
  <c r="K30"/>
  <c r="J29"/>
  <c r="I30"/>
  <c r="I29"/>
  <c r="F18"/>
  <c r="L26" s="1"/>
  <c r="J30"/>
  <c r="L29"/>
  <c r="L28"/>
  <c r="F19"/>
  <c r="E32" s="1"/>
  <c r="G19"/>
  <c r="E33" l="1"/>
  <c r="F20" s="1"/>
  <c r="F21" s="1"/>
  <c r="E34"/>
  <c r="E35" s="1"/>
  <c r="J26"/>
  <c r="K26"/>
  <c r="I26"/>
  <c r="E20" l="1"/>
  <c r="E21" s="1"/>
  <c r="H20"/>
  <c r="H21" s="1"/>
  <c r="J20"/>
  <c r="J21" s="1"/>
  <c r="G20"/>
  <c r="G21" s="1"/>
  <c r="I20"/>
  <c r="I21" s="1"/>
</calcChain>
</file>

<file path=xl/sharedStrings.xml><?xml version="1.0" encoding="utf-8"?>
<sst xmlns="http://schemas.openxmlformats.org/spreadsheetml/2006/main" count="76" uniqueCount="64">
  <si>
    <t>Magnitud</t>
  </si>
  <si>
    <t>-</t>
  </si>
  <si>
    <t>Solució A</t>
  </si>
  <si>
    <t>Solució B</t>
  </si>
  <si>
    <t>Solució C</t>
  </si>
  <si>
    <t>Solució D</t>
  </si>
  <si>
    <t>Solució E</t>
  </si>
  <si>
    <t>Solució F</t>
  </si>
  <si>
    <r>
      <rPr>
        <b/>
        <i/>
        <sz val="10"/>
        <rFont val="Arial"/>
        <family val="2"/>
      </rPr>
      <t>CV</t>
    </r>
    <r>
      <rPr>
        <b/>
        <sz val="10"/>
        <rFont val="Arial"/>
        <family val="2"/>
      </rPr>
      <t xml:space="preserve"> (%)</t>
    </r>
  </si>
  <si>
    <r>
      <t>c</t>
    </r>
    <r>
      <rPr>
        <b/>
        <vertAlign val="subscript"/>
        <sz val="11"/>
        <color indexed="8"/>
        <rFont val="Calibri"/>
        <family val="2"/>
      </rPr>
      <t>1</t>
    </r>
  </si>
  <si>
    <r>
      <t>c</t>
    </r>
    <r>
      <rPr>
        <b/>
        <vertAlign val="subscript"/>
        <sz val="11"/>
        <color indexed="8"/>
        <rFont val="Calibri"/>
        <family val="2"/>
      </rPr>
      <t>2</t>
    </r>
  </si>
  <si>
    <r>
      <t>c</t>
    </r>
    <r>
      <rPr>
        <b/>
        <vertAlign val="subscript"/>
        <sz val="11"/>
        <color indexed="8"/>
        <rFont val="Calibri"/>
        <family val="2"/>
      </rPr>
      <t>3</t>
    </r>
  </si>
  <si>
    <r>
      <t>c</t>
    </r>
    <r>
      <rPr>
        <b/>
        <vertAlign val="subscript"/>
        <sz val="11"/>
        <color indexed="8"/>
        <rFont val="Calibri"/>
        <family val="2"/>
      </rPr>
      <t>4</t>
    </r>
  </si>
  <si>
    <r>
      <t>c</t>
    </r>
    <r>
      <rPr>
        <b/>
        <vertAlign val="subscript"/>
        <sz val="11"/>
        <color indexed="8"/>
        <rFont val="Calibri"/>
        <family val="2"/>
      </rPr>
      <t>5</t>
    </r>
  </si>
  <si>
    <r>
      <t>c</t>
    </r>
    <r>
      <rPr>
        <b/>
        <vertAlign val="subscript"/>
        <sz val="11"/>
        <color indexed="8"/>
        <rFont val="Calibri"/>
        <family val="2"/>
      </rPr>
      <t>6</t>
    </r>
  </si>
  <si>
    <r>
      <rPr>
        <sz val="11"/>
        <color indexed="8"/>
        <rFont val="Symbol"/>
        <family val="1"/>
        <charset val="2"/>
      </rPr>
      <t xml:space="preserve">£ ± </t>
    </r>
    <r>
      <rPr>
        <sz val="11"/>
        <color indexed="8"/>
        <rFont val="Calibri"/>
        <family val="2"/>
      </rPr>
      <t>15%</t>
    </r>
  </si>
  <si>
    <t>Fecha del estudio</t>
  </si>
  <si>
    <r>
      <t>Valor teórico muestra I (c</t>
    </r>
    <r>
      <rPr>
        <b/>
        <vertAlign val="sub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>)</t>
    </r>
  </si>
  <si>
    <r>
      <t>Valor teórico muestra II (c</t>
    </r>
    <r>
      <rPr>
        <b/>
        <vertAlign val="subscript"/>
        <sz val="11"/>
        <color indexed="8"/>
        <rFont val="Calibri"/>
        <family val="2"/>
      </rPr>
      <t>6</t>
    </r>
    <r>
      <rPr>
        <b/>
        <sz val="11"/>
        <color indexed="8"/>
        <rFont val="Calibri"/>
        <family val="2"/>
      </rPr>
      <t>)</t>
    </r>
  </si>
  <si>
    <r>
      <t>Muestra I (</t>
    </r>
    <r>
      <rPr>
        <b/>
        <sz val="10"/>
        <rFont val="Symbol"/>
        <family val="1"/>
        <charset val="2"/>
      </rPr>
      <t>m</t>
    </r>
    <r>
      <rPr>
        <b/>
        <sz val="10"/>
        <rFont val="Arial"/>
        <family val="2"/>
      </rPr>
      <t>L)</t>
    </r>
  </si>
  <si>
    <r>
      <t>Muestra II (</t>
    </r>
    <r>
      <rPr>
        <b/>
        <sz val="10"/>
        <rFont val="Symbol"/>
        <family val="1"/>
        <charset val="2"/>
      </rPr>
      <t>m</t>
    </r>
    <r>
      <rPr>
        <b/>
        <sz val="10"/>
        <rFont val="Arial"/>
        <family val="2"/>
      </rPr>
      <t>L)</t>
    </r>
  </si>
  <si>
    <t>Solución A</t>
  </si>
  <si>
    <t>Solución B</t>
  </si>
  <si>
    <t>Solución C</t>
  </si>
  <si>
    <t>Solución D</t>
  </si>
  <si>
    <t>Solución E</t>
  </si>
  <si>
    <t>Solución F</t>
  </si>
  <si>
    <t>Valor teórico</t>
  </si>
  <si>
    <t>Media del resultado obtenido</t>
  </si>
  <si>
    <t>Resultado obtenidos en la recta de regresión</t>
  </si>
  <si>
    <t>Dif. entre resultados obtenidos y según recta de regresión (%)</t>
  </si>
  <si>
    <t>Requisito Diferencias (%)</t>
  </si>
  <si>
    <t>Unidad de medida</t>
  </si>
  <si>
    <t>Resultado 1</t>
  </si>
  <si>
    <t>Resultado 2</t>
  </si>
  <si>
    <t>Resultado 3</t>
  </si>
  <si>
    <t>Media</t>
  </si>
  <si>
    <t>Desv. resultado 1 (%)</t>
  </si>
  <si>
    <t>Desv. resultado 2 (%)</t>
  </si>
  <si>
    <t>Desv. resultado 3 (%)</t>
  </si>
  <si>
    <t>Desv. media (%)</t>
  </si>
  <si>
    <t>Requisito Desv. (%)</t>
  </si>
  <si>
    <t>Pendiente:</t>
  </si>
  <si>
    <t>Coeficiente de correlación:</t>
  </si>
  <si>
    <t>Coeficiente de determinación:</t>
  </si>
  <si>
    <t xml:space="preserve">COMISIÓN DE METROLOGÍA Y SISTEMAS ANALÍTICOS </t>
  </si>
  <si>
    <t xml:space="preserve">ESTUDIO DE LA LINEALIDAD EN LA VALIDACIÓN DE UN PROCEDIMIENTO CROMATOGRÁFICO </t>
  </si>
  <si>
    <r>
      <rPr>
        <sz val="11"/>
        <color indexed="8"/>
        <rFont val="Symbol"/>
        <family val="1"/>
        <charset val="2"/>
      </rPr>
      <t xml:space="preserve">£ ± </t>
    </r>
    <r>
      <rPr>
        <sz val="11"/>
        <color indexed="8"/>
        <rFont val="Calibri"/>
        <family val="2"/>
      </rPr>
      <t>15/20%</t>
    </r>
  </si>
  <si>
    <r>
      <rPr>
        <sz val="11"/>
        <color indexed="8"/>
        <rFont val="Symbol"/>
        <family val="1"/>
        <charset val="2"/>
      </rPr>
      <t xml:space="preserve">£ </t>
    </r>
    <r>
      <rPr>
        <sz val="11"/>
        <color indexed="8"/>
        <rFont val="Calibri"/>
        <family val="2"/>
      </rPr>
      <t>15/20%</t>
    </r>
  </si>
  <si>
    <r>
      <rPr>
        <sz val="11"/>
        <color indexed="8"/>
        <rFont val="Symbol"/>
        <family val="1"/>
        <charset val="2"/>
      </rPr>
      <t>£ ± 20</t>
    </r>
    <r>
      <rPr>
        <sz val="11"/>
        <color indexed="8"/>
        <rFont val="Calibri"/>
        <family val="2"/>
      </rPr>
      <t>%</t>
    </r>
  </si>
  <si>
    <r>
      <t>San</t>
    </r>
    <r>
      <rPr>
        <sz val="11"/>
        <color rgb="FFFF0000"/>
        <rFont val="Symbol"/>
        <family val="1"/>
        <charset val="2"/>
      </rPr>
      <t>¾</t>
    </r>
    <r>
      <rPr>
        <sz val="11"/>
        <color rgb="FFFF0000"/>
        <rFont val="Calibri"/>
        <family val="2"/>
      </rPr>
      <t>Ciclosporina; c.masa</t>
    </r>
  </si>
  <si>
    <t>µg/L</t>
  </si>
  <si>
    <t>Muestra I</t>
  </si>
  <si>
    <t>Muestra II</t>
  </si>
  <si>
    <r>
      <t>Material de valor elevado (c</t>
    </r>
    <r>
      <rPr>
        <vertAlign val="subscript"/>
        <sz val="11"/>
        <color rgb="FFFF0000"/>
        <rFont val="Calibri"/>
        <family val="2"/>
      </rPr>
      <t>6</t>
    </r>
    <r>
      <rPr>
        <sz val="11"/>
        <color rgb="FFFF0000"/>
        <rFont val="Calibri"/>
        <family val="2"/>
      </rPr>
      <t>)</t>
    </r>
  </si>
  <si>
    <r>
      <t>Material de valor bajo con un valor cercano al límite de cuantificación (c</t>
    </r>
    <r>
      <rPr>
        <vertAlign val="subscript"/>
        <sz val="11"/>
        <color rgb="FFFF0000"/>
        <rFont val="Calibri"/>
        <family val="2"/>
      </rPr>
      <t>1</t>
    </r>
    <r>
      <rPr>
        <sz val="11"/>
        <color rgb="FFFF0000"/>
        <rFont val="Calibri"/>
        <family val="2"/>
      </rPr>
      <t>)</t>
    </r>
  </si>
  <si>
    <t>Ordenada en el origen</t>
  </si>
  <si>
    <t>CONCLUSIÓN:</t>
  </si>
  <si>
    <t>Requisito CV (%)</t>
  </si>
  <si>
    <t xml:space="preserve">El intervalo de medida es lineal entre (12,0-1800) mg/L ya que: </t>
  </si>
  <si>
    <t xml:space="preserve">- Se observa, mediante inspección visual de la gráfica (media de valores obtenidos vs valores teóricos), la linealidad en el intervalo de valores estudiado. </t>
  </si>
  <si>
    <t>MATERIAL SUPLEMENTARIO 1. EJEMPLO DE ESTIMACIÓN DEL INTERVALO DE MEDIDA</t>
  </si>
  <si>
    <t>- Se cumplen los diferentes requisitos de imprecisión y de desviación exigidos (≤ 15 % o ≤ 20 % a valores cercanos al límite de cuantificación)</t>
  </si>
  <si>
    <t xml:space="preserve">- Se observa, en la gráfica de las diferencias, que cada uno de los valores no supera el correspondiente requisito metrológico (≤ 15 %).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</si>
</sst>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39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G Times (WN)"/>
      <family val="1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Symbol"/>
      <family val="1"/>
      <charset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0"/>
      <color indexed="46"/>
      <name val="Arial"/>
      <family val="2"/>
    </font>
    <font>
      <b/>
      <sz val="10"/>
      <name val="Symbol"/>
      <family val="1"/>
      <charset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b/>
      <vertAlign val="subscript"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rgb="FFFF0000"/>
      <name val="Calibri"/>
      <family val="2"/>
    </font>
    <font>
      <sz val="11"/>
      <color rgb="FFFF0000"/>
      <name val="Symbol"/>
      <family val="1"/>
      <charset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61">
    <xf numFmtId="0" fontId="0" fillId="0" borderId="0" xfId="0"/>
    <xf numFmtId="0" fontId="19" fillId="0" borderId="0" xfId="0" applyFo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23" fillId="24" borderId="14" xfId="0" applyFont="1" applyFill="1" applyBorder="1" applyAlignment="1">
      <alignment horizontal="center"/>
    </xf>
    <xf numFmtId="0" fontId="23" fillId="0" borderId="0" xfId="0" applyFont="1"/>
    <xf numFmtId="0" fontId="24" fillId="26" borderId="0" xfId="0" applyFont="1" applyFill="1"/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/>
    <xf numFmtId="165" fontId="0" fillId="0" borderId="0" xfId="0" applyNumberFormat="1" applyAlignment="1">
      <alignment horizontal="left"/>
    </xf>
    <xf numFmtId="0" fontId="29" fillId="0" borderId="0" xfId="0" applyFont="1" applyAlignment="1">
      <alignment horizontal="right"/>
    </xf>
    <xf numFmtId="0" fontId="30" fillId="26" borderId="14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2" fontId="20" fillId="0" borderId="14" xfId="0" applyNumberFormat="1" applyFont="1" applyBorder="1" applyAlignment="1">
      <alignment horizontal="center"/>
    </xf>
    <xf numFmtId="164" fontId="20" fillId="0" borderId="14" xfId="0" applyNumberFormat="1" applyFont="1" applyBorder="1" applyAlignment="1">
      <alignment horizontal="center"/>
    </xf>
    <xf numFmtId="164" fontId="23" fillId="24" borderId="14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left"/>
    </xf>
    <xf numFmtId="2" fontId="20" fillId="28" borderId="14" xfId="0" applyNumberFormat="1" applyFont="1" applyFill="1" applyBorder="1" applyAlignment="1">
      <alignment horizontal="center"/>
    </xf>
    <xf numFmtId="164" fontId="0" fillId="28" borderId="14" xfId="0" applyNumberFormat="1" applyFill="1" applyBorder="1" applyAlignment="1">
      <alignment horizontal="center"/>
    </xf>
    <xf numFmtId="9" fontId="0" fillId="27" borderId="14" xfId="0" applyNumberFormat="1" applyFill="1" applyBorder="1" applyAlignment="1">
      <alignment horizontal="center"/>
    </xf>
    <xf numFmtId="0" fontId="0" fillId="27" borderId="14" xfId="0" applyFill="1" applyBorder="1" applyAlignment="1">
      <alignment horizontal="center" vertical="center"/>
    </xf>
    <xf numFmtId="14" fontId="23" fillId="24" borderId="14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0" fillId="25" borderId="15" xfId="0" applyFill="1" applyBorder="1" applyAlignment="1"/>
    <xf numFmtId="0" fontId="0" fillId="25" borderId="12" xfId="0" applyFill="1" applyBorder="1" applyAlignment="1"/>
    <xf numFmtId="0" fontId="33" fillId="0" borderId="0" xfId="0" applyFont="1" applyBorder="1"/>
    <xf numFmtId="0" fontId="0" fillId="0" borderId="0" xfId="0" applyBorder="1"/>
    <xf numFmtId="0" fontId="0" fillId="25" borderId="19" xfId="0" applyFill="1" applyBorder="1" applyAlignment="1"/>
    <xf numFmtId="0" fontId="0" fillId="0" borderId="0" xfId="0"/>
    <xf numFmtId="0" fontId="0" fillId="0" borderId="0" xfId="0"/>
    <xf numFmtId="0" fontId="23" fillId="24" borderId="14" xfId="0" applyFont="1" applyFill="1" applyBorder="1" applyAlignment="1">
      <alignment horizontal="center" vertical="center"/>
    </xf>
    <xf numFmtId="0" fontId="0" fillId="0" borderId="0" xfId="0"/>
    <xf numFmtId="0" fontId="36" fillId="0" borderId="0" xfId="0" applyFont="1" applyAlignment="1">
      <alignment horizontal="right"/>
    </xf>
    <xf numFmtId="0" fontId="37" fillId="0" borderId="0" xfId="0" applyFont="1"/>
    <xf numFmtId="0" fontId="37" fillId="0" borderId="0" xfId="0" applyFont="1" applyAlignment="1">
      <alignment horizontal="center"/>
    </xf>
    <xf numFmtId="49" fontId="37" fillId="0" borderId="0" xfId="0" applyNumberFormat="1" applyFont="1"/>
    <xf numFmtId="0" fontId="38" fillId="0" borderId="0" xfId="0" applyFont="1" applyAlignment="1">
      <alignment horizontal="left" vertical="center"/>
    </xf>
    <xf numFmtId="0" fontId="23" fillId="24" borderId="11" xfId="0" applyFont="1" applyFill="1" applyBorder="1" applyAlignment="1">
      <alignment horizontal="left"/>
    </xf>
    <xf numFmtId="0" fontId="23" fillId="24" borderId="10" xfId="0" applyFont="1" applyFill="1" applyBorder="1" applyAlignment="1">
      <alignment horizontal="left"/>
    </xf>
    <xf numFmtId="0" fontId="23" fillId="24" borderId="13" xfId="0" applyFont="1" applyFill="1" applyBorder="1" applyAlignment="1">
      <alignment horizontal="left"/>
    </xf>
    <xf numFmtId="0" fontId="32" fillId="25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0" xfId="0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21" fillId="25" borderId="15" xfId="0" applyFont="1" applyFill="1" applyBorder="1" applyAlignment="1">
      <alignment horizontal="center" vertical="center" wrapText="1"/>
    </xf>
    <xf numFmtId="0" fontId="21" fillId="25" borderId="16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1" fillId="25" borderId="0" xfId="0" applyFont="1" applyFill="1" applyBorder="1" applyAlignment="1">
      <alignment horizontal="center" vertical="center" wrapText="1"/>
    </xf>
    <xf numFmtId="0" fontId="21" fillId="25" borderId="18" xfId="0" applyFont="1" applyFill="1" applyBorder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21" fillId="25" borderId="20" xfId="0" applyFont="1" applyFill="1" applyBorder="1" applyAlignment="1">
      <alignment horizontal="center" vertical="center" wrapText="1"/>
    </xf>
    <xf numFmtId="0" fontId="21" fillId="25" borderId="21" xfId="0" applyFont="1" applyFill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-1.44"/>
          </c:trendline>
          <c:xVal>
            <c:numRef>
              <c:f>'Estudio de la linealidad'!$E$18:$J$18</c:f>
              <c:numCache>
                <c:formatCode>0.0</c:formatCode>
                <c:ptCount val="6"/>
                <c:pt idx="0">
                  <c:v>12</c:v>
                </c:pt>
                <c:pt idx="1">
                  <c:v>369.6</c:v>
                </c:pt>
                <c:pt idx="2">
                  <c:v>727.2</c:v>
                </c:pt>
                <c:pt idx="3">
                  <c:v>1084.8</c:v>
                </c:pt>
                <c:pt idx="4">
                  <c:v>1442.4</c:v>
                </c:pt>
                <c:pt idx="5">
                  <c:v>1800</c:v>
                </c:pt>
              </c:numCache>
            </c:numRef>
          </c:xVal>
          <c:yVal>
            <c:numRef>
              <c:f>'Estudio de la linealidad'!$E$19:$J$19</c:f>
              <c:numCache>
                <c:formatCode>0.0</c:formatCode>
                <c:ptCount val="6"/>
                <c:pt idx="0" formatCode="0.00">
                  <c:v>12.066666666666665</c:v>
                </c:pt>
                <c:pt idx="1">
                  <c:v>334.5</c:v>
                </c:pt>
                <c:pt idx="2">
                  <c:v>698.9666666666667</c:v>
                </c:pt>
                <c:pt idx="3">
                  <c:v>1012.8333333333334</c:v>
                </c:pt>
                <c:pt idx="4">
                  <c:v>1442.6666666666667</c:v>
                </c:pt>
                <c:pt idx="5">
                  <c:v>1658.6666666666667</c:v>
                </c:pt>
              </c:numCache>
            </c:numRef>
          </c:yVal>
        </c:ser>
        <c:axId val="136433664"/>
        <c:axId val="136435584"/>
      </c:scatterChart>
      <c:valAx>
        <c:axId val="136433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Valores teóricos</a:t>
                </a:r>
              </a:p>
            </c:rich>
          </c:tx>
          <c:layout/>
        </c:title>
        <c:numFmt formatCode="0.0" sourceLinked="1"/>
        <c:tickLblPos val="nextTo"/>
        <c:crossAx val="136435584"/>
        <c:crosses val="autoZero"/>
        <c:crossBetween val="midCat"/>
      </c:valAx>
      <c:valAx>
        <c:axId val="1364355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Media valores obtenidos</a:t>
                </a:r>
              </a:p>
            </c:rich>
          </c:tx>
          <c:layout/>
        </c:title>
        <c:numFmt formatCode="0" sourceLinked="0"/>
        <c:tickLblPos val="nextTo"/>
        <c:crossAx val="136433664"/>
        <c:crosses val="autoZero"/>
        <c:crossBetween val="midCat"/>
      </c:valAx>
      <c:spPr>
        <a:noFill/>
        <a:ln w="25400">
          <a:noFill/>
        </a:ln>
      </c:spPr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scatterChart>
        <c:scatterStyle val="lineMarker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accent1"/>
              </a:solidFill>
            </c:spPr>
          </c:marker>
          <c:xVal>
            <c:numRef>
              <c:f>'Estudio de la linealidad'!$E$20:$J$20</c:f>
              <c:numCache>
                <c:formatCode>0.0</c:formatCode>
                <c:ptCount val="6"/>
                <c:pt idx="0" formatCode="0.00">
                  <c:v>11.916666666666897</c:v>
                </c:pt>
                <c:pt idx="1">
                  <c:v>351.12000000000029</c:v>
                </c:pt>
                <c:pt idx="2">
                  <c:v>690.32333333333361</c:v>
                </c:pt>
                <c:pt idx="3">
                  <c:v>1029.5266666666669</c:v>
                </c:pt>
                <c:pt idx="4">
                  <c:v>1368.7300000000002</c:v>
                </c:pt>
                <c:pt idx="5">
                  <c:v>1707.9333333333336</c:v>
                </c:pt>
              </c:numCache>
            </c:numRef>
          </c:xVal>
          <c:yVal>
            <c:numRef>
              <c:f>'Estudio de la linealidad'!$E$21:$J$21</c:f>
              <c:numCache>
                <c:formatCode>0.00</c:formatCode>
                <c:ptCount val="6"/>
                <c:pt idx="0">
                  <c:v>1.2587412587392848</c:v>
                </c:pt>
                <c:pt idx="1">
                  <c:v>-4.7334244702666544</c:v>
                </c:pt>
                <c:pt idx="2">
                  <c:v>1.2520702859046369</c:v>
                </c:pt>
                <c:pt idx="3">
                  <c:v>-1.6214571097397668</c:v>
                </c:pt>
                <c:pt idx="4">
                  <c:v>5.4018445322793012</c:v>
                </c:pt>
                <c:pt idx="5">
                  <c:v>-2.8845778523752021</c:v>
                </c:pt>
              </c:numCache>
            </c:numRef>
          </c:yVal>
        </c:ser>
        <c:axId val="136459008"/>
        <c:axId val="136461312"/>
      </c:scatterChart>
      <c:valAx>
        <c:axId val="136459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Valores según recta regresión</a:t>
                </a:r>
              </a:p>
            </c:rich>
          </c:tx>
          <c:layout/>
        </c:title>
        <c:numFmt formatCode="0.0" sourceLinked="0"/>
        <c:tickLblPos val="nextTo"/>
        <c:crossAx val="136461312"/>
        <c:crosses val="autoZero"/>
        <c:crossBetween val="midCat"/>
      </c:valAx>
      <c:valAx>
        <c:axId val="1364613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Dif. entre valores obtenidos y valores regresión (%)</a:t>
                </a:r>
              </a:p>
            </c:rich>
          </c:tx>
          <c:layout/>
        </c:title>
        <c:numFmt formatCode="0.0" sourceLinked="0"/>
        <c:tickLblPos val="nextTo"/>
        <c:crossAx val="136459008"/>
        <c:crosses val="autoZero"/>
        <c:crossBetween val="midCat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857250</xdr:colOff>
      <xdr:row>35</xdr:row>
      <xdr:rowOff>104775</xdr:rowOff>
    </xdr:from>
    <xdr:to>
      <xdr:col>8</xdr:col>
      <xdr:colOff>352425</xdr:colOff>
      <xdr:row>49</xdr:row>
      <xdr:rowOff>180975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676275</xdr:colOff>
      <xdr:row>35</xdr:row>
      <xdr:rowOff>123825</xdr:rowOff>
    </xdr:from>
    <xdr:to>
      <xdr:col>12</xdr:col>
      <xdr:colOff>523875</xdr:colOff>
      <xdr:row>50</xdr:row>
      <xdr:rowOff>9525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2</xdr:row>
      <xdr:rowOff>47625</xdr:rowOff>
    </xdr:from>
    <xdr:to>
      <xdr:col>2</xdr:col>
      <xdr:colOff>1533525</xdr:colOff>
      <xdr:row>4</xdr:row>
      <xdr:rowOff>257175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0050" y="180975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abSelected="1" zoomScale="80" zoomScaleNormal="80" workbookViewId="0">
      <selection activeCell="D56" sqref="D56"/>
    </sheetView>
  </sheetViews>
  <sheetFormatPr baseColWidth="10" defaultColWidth="9.140625" defaultRowHeight="15"/>
  <cols>
    <col min="1" max="1" width="9.140625" style="36"/>
    <col min="2" max="2" width="5.42578125" style="7" customWidth="1"/>
    <col min="3" max="3" width="36.140625" customWidth="1"/>
    <col min="4" max="4" width="14.7109375" customWidth="1"/>
    <col min="5" max="5" width="12.28515625" style="2" customWidth="1"/>
    <col min="6" max="6" width="13.7109375" bestFit="1" customWidth="1"/>
    <col min="7" max="7" width="33.42578125" customWidth="1"/>
    <col min="8" max="8" width="12" customWidth="1"/>
    <col min="9" max="9" width="25.85546875" bestFit="1" customWidth="1"/>
    <col min="10" max="11" width="22" bestFit="1" customWidth="1"/>
    <col min="12" max="12" width="16.7109375" bestFit="1" customWidth="1"/>
  </cols>
  <sheetData>
    <row r="1" spans="1:13" s="36" customFormat="1" ht="46.5" customHeight="1">
      <c r="C1" s="41" t="s">
        <v>61</v>
      </c>
      <c r="D1" s="41"/>
      <c r="E1" s="41"/>
      <c r="F1" s="41"/>
      <c r="G1" s="41"/>
      <c r="H1" s="41"/>
      <c r="I1" s="41"/>
      <c r="J1" s="41"/>
      <c r="K1" s="41"/>
    </row>
    <row r="2" spans="1:13" ht="24.75" customHeight="1">
      <c r="B2"/>
    </row>
    <row r="3" spans="1:13" ht="18" customHeight="1">
      <c r="B3"/>
      <c r="C3" s="28"/>
      <c r="D3" s="45" t="s">
        <v>45</v>
      </c>
      <c r="E3" s="46"/>
      <c r="F3" s="47"/>
      <c r="G3" s="52" t="s">
        <v>46</v>
      </c>
      <c r="H3" s="53"/>
      <c r="I3" s="53"/>
      <c r="J3" s="53"/>
      <c r="K3" s="54"/>
    </row>
    <row r="4" spans="1:13" ht="15" customHeight="1">
      <c r="B4"/>
      <c r="C4" s="29"/>
      <c r="D4" s="48"/>
      <c r="E4" s="48"/>
      <c r="F4" s="49"/>
      <c r="G4" s="55"/>
      <c r="H4" s="56"/>
      <c r="I4" s="56"/>
      <c r="J4" s="56"/>
      <c r="K4" s="57"/>
      <c r="L4" s="30"/>
      <c r="M4" s="31"/>
    </row>
    <row r="5" spans="1:13" ht="22.5" customHeight="1">
      <c r="B5"/>
      <c r="C5" s="32"/>
      <c r="D5" s="50"/>
      <c r="E5" s="50"/>
      <c r="F5" s="51"/>
      <c r="G5" s="58"/>
      <c r="H5" s="59"/>
      <c r="I5" s="59"/>
      <c r="J5" s="59"/>
      <c r="K5" s="60"/>
    </row>
    <row r="6" spans="1:13" ht="16.5" customHeight="1">
      <c r="B6"/>
    </row>
    <row r="8" spans="1:13">
      <c r="C8" s="27" t="s">
        <v>0</v>
      </c>
      <c r="D8" s="42" t="s">
        <v>50</v>
      </c>
      <c r="E8" s="43"/>
      <c r="F8" s="43"/>
      <c r="G8" s="44"/>
      <c r="I8" s="4" t="s">
        <v>32</v>
      </c>
      <c r="J8" s="35" t="s">
        <v>51</v>
      </c>
    </row>
    <row r="9" spans="1:13" ht="18">
      <c r="C9" s="27" t="s">
        <v>52</v>
      </c>
      <c r="D9" s="42" t="s">
        <v>55</v>
      </c>
      <c r="E9" s="43"/>
      <c r="F9" s="43"/>
      <c r="G9" s="44"/>
      <c r="H9" s="6"/>
      <c r="I9" s="4" t="s">
        <v>17</v>
      </c>
      <c r="J9" s="20">
        <v>12</v>
      </c>
    </row>
    <row r="10" spans="1:13" s="34" customFormat="1" ht="18">
      <c r="A10" s="36"/>
      <c r="B10" s="7"/>
      <c r="C10" s="27" t="s">
        <v>53</v>
      </c>
      <c r="D10" s="42" t="s">
        <v>54</v>
      </c>
      <c r="E10" s="43"/>
      <c r="F10" s="43"/>
      <c r="G10" s="44"/>
      <c r="H10" s="6"/>
      <c r="I10" s="4" t="s">
        <v>17</v>
      </c>
      <c r="J10" s="20">
        <v>12</v>
      </c>
    </row>
    <row r="11" spans="1:13" ht="18">
      <c r="C11" s="27" t="s">
        <v>16</v>
      </c>
      <c r="D11" s="26"/>
      <c r="E11"/>
      <c r="I11" s="4" t="s">
        <v>18</v>
      </c>
      <c r="J11" s="20">
        <v>1800</v>
      </c>
    </row>
    <row r="12" spans="1:13">
      <c r="C12" s="1"/>
      <c r="D12" s="1"/>
      <c r="E12" s="3"/>
      <c r="F12" s="1"/>
      <c r="G12" s="1"/>
      <c r="H12" s="1"/>
      <c r="I12" s="1"/>
      <c r="J12" s="1"/>
      <c r="K12" s="1"/>
    </row>
    <row r="13" spans="1:13">
      <c r="D13" s="8"/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25</v>
      </c>
      <c r="J13" s="9" t="s">
        <v>26</v>
      </c>
      <c r="K13" s="10"/>
      <c r="L13" s="10"/>
      <c r="M13" s="10"/>
    </row>
    <row r="14" spans="1:13">
      <c r="D14" s="11" t="s">
        <v>19</v>
      </c>
      <c r="E14" s="16">
        <v>250</v>
      </c>
      <c r="F14" s="16">
        <v>200</v>
      </c>
      <c r="G14" s="16">
        <v>150</v>
      </c>
      <c r="H14" s="16">
        <v>100</v>
      </c>
      <c r="I14" s="16">
        <v>50</v>
      </c>
      <c r="J14" s="16">
        <v>0</v>
      </c>
    </row>
    <row r="15" spans="1:13">
      <c r="D15" s="11" t="s">
        <v>20</v>
      </c>
      <c r="E15" s="16">
        <v>0</v>
      </c>
      <c r="F15" s="16">
        <v>50</v>
      </c>
      <c r="G15" s="16">
        <v>100</v>
      </c>
      <c r="H15" s="16">
        <v>150</v>
      </c>
      <c r="I15" s="16">
        <v>200</v>
      </c>
      <c r="J15" s="16">
        <v>250</v>
      </c>
    </row>
    <row r="16" spans="1:13">
      <c r="D16" s="12"/>
      <c r="F16" s="2"/>
      <c r="G16" s="2"/>
      <c r="H16" s="2"/>
      <c r="I16" s="2"/>
    </row>
    <row r="17" spans="4:13" ht="18">
      <c r="D17" s="12"/>
      <c r="E17" s="17" t="s">
        <v>9</v>
      </c>
      <c r="F17" s="17" t="s">
        <v>10</v>
      </c>
      <c r="G17" s="17" t="s">
        <v>11</v>
      </c>
      <c r="H17" s="17" t="s">
        <v>12</v>
      </c>
      <c r="I17" s="17" t="s">
        <v>13</v>
      </c>
      <c r="J17" s="17" t="s">
        <v>14</v>
      </c>
    </row>
    <row r="18" spans="4:13">
      <c r="D18" s="11" t="s">
        <v>27</v>
      </c>
      <c r="E18" s="19">
        <f>J9</f>
        <v>12</v>
      </c>
      <c r="F18" s="19">
        <f>(4*J9+J18)/5</f>
        <v>369.6</v>
      </c>
      <c r="G18" s="19">
        <f>(3*J9+2*J11)/5</f>
        <v>727.2</v>
      </c>
      <c r="H18" s="19">
        <f>(2*J9+3*J11)/5</f>
        <v>1084.8</v>
      </c>
      <c r="I18" s="19">
        <f>(J9+4*J11)/5</f>
        <v>1442.4</v>
      </c>
      <c r="J18" s="19">
        <f>J11</f>
        <v>1800</v>
      </c>
    </row>
    <row r="19" spans="4:13">
      <c r="D19" s="11" t="s">
        <v>28</v>
      </c>
      <c r="E19" s="18">
        <f>H25</f>
        <v>12.066666666666665</v>
      </c>
      <c r="F19" s="19">
        <f>H26</f>
        <v>334.5</v>
      </c>
      <c r="G19" s="19">
        <f>H27</f>
        <v>698.9666666666667</v>
      </c>
      <c r="H19" s="19">
        <f>H28</f>
        <v>1012.8333333333334</v>
      </c>
      <c r="I19" s="19">
        <f>H29</f>
        <v>1442.6666666666667</v>
      </c>
      <c r="J19" s="19">
        <f>H30</f>
        <v>1658.6666666666667</v>
      </c>
    </row>
    <row r="20" spans="4:13">
      <c r="D20" s="11" t="s">
        <v>29</v>
      </c>
      <c r="E20" s="18">
        <f t="shared" ref="E20:J20" si="0">E18*$E$33+$E$32</f>
        <v>11.916666666666897</v>
      </c>
      <c r="F20" s="19">
        <f t="shared" si="0"/>
        <v>351.12000000000029</v>
      </c>
      <c r="G20" s="19">
        <f t="shared" si="0"/>
        <v>690.32333333333361</v>
      </c>
      <c r="H20" s="19">
        <f t="shared" si="0"/>
        <v>1029.5266666666669</v>
      </c>
      <c r="I20" s="19">
        <f t="shared" si="0"/>
        <v>1368.7300000000002</v>
      </c>
      <c r="J20" s="19">
        <f t="shared" si="0"/>
        <v>1707.9333333333336</v>
      </c>
    </row>
    <row r="21" spans="4:13">
      <c r="D21" s="11" t="s">
        <v>30</v>
      </c>
      <c r="E21" s="22">
        <f t="shared" ref="E21:J21" si="1">100*((E19-E20)/E20)</f>
        <v>1.2587412587392848</v>
      </c>
      <c r="F21" s="22">
        <f t="shared" si="1"/>
        <v>-4.7334244702666544</v>
      </c>
      <c r="G21" s="22">
        <f t="shared" si="1"/>
        <v>1.2520702859046369</v>
      </c>
      <c r="H21" s="22">
        <f t="shared" si="1"/>
        <v>-1.6214571097397668</v>
      </c>
      <c r="I21" s="22">
        <f t="shared" si="1"/>
        <v>5.4018445322793012</v>
      </c>
      <c r="J21" s="22">
        <f t="shared" si="1"/>
        <v>-2.8845778523752021</v>
      </c>
    </row>
    <row r="22" spans="4:13">
      <c r="D22" s="11" t="s">
        <v>31</v>
      </c>
      <c r="E22" s="24" t="s">
        <v>49</v>
      </c>
      <c r="F22" s="24" t="s">
        <v>15</v>
      </c>
      <c r="G22" s="24" t="s">
        <v>15</v>
      </c>
      <c r="H22" s="24" t="s">
        <v>15</v>
      </c>
      <c r="I22" s="24" t="s">
        <v>15</v>
      </c>
      <c r="J22" s="24" t="s">
        <v>15</v>
      </c>
    </row>
    <row r="23" spans="4:13">
      <c r="D23" s="13"/>
      <c r="F23" s="2"/>
      <c r="G23" s="2"/>
      <c r="H23" s="2"/>
      <c r="I23" s="2"/>
    </row>
    <row r="24" spans="4:13">
      <c r="E24" s="9" t="s">
        <v>33</v>
      </c>
      <c r="F24" s="9" t="s">
        <v>34</v>
      </c>
      <c r="G24" s="9" t="s">
        <v>35</v>
      </c>
      <c r="H24" s="9" t="s">
        <v>36</v>
      </c>
      <c r="I24" s="9" t="s">
        <v>37</v>
      </c>
      <c r="J24" s="9" t="s">
        <v>38</v>
      </c>
      <c r="K24" s="9" t="s">
        <v>39</v>
      </c>
      <c r="L24" s="9" t="s">
        <v>40</v>
      </c>
      <c r="M24" s="9" t="s">
        <v>8</v>
      </c>
    </row>
    <row r="25" spans="4:13">
      <c r="D25" s="11" t="s">
        <v>2</v>
      </c>
      <c r="E25" s="5">
        <v>14.1</v>
      </c>
      <c r="F25" s="5">
        <v>12.2</v>
      </c>
      <c r="G25" s="5">
        <v>9.9</v>
      </c>
      <c r="H25" s="18">
        <f t="shared" ref="H25:H30" si="2">AVERAGE(E25:G25)</f>
        <v>12.066666666666665</v>
      </c>
      <c r="I25" s="23">
        <f>100*((E25-$E$18)/$E$18)</f>
        <v>17.499999999999996</v>
      </c>
      <c r="J25" s="23">
        <f>100*((F25-$E$18)/$E$18)</f>
        <v>1.6666666666666607</v>
      </c>
      <c r="K25" s="23">
        <f>100*((G25-$E$18)/$E$18)</f>
        <v>-17.499999999999996</v>
      </c>
      <c r="L25" s="23">
        <f>100*((H25-$E$18)/$E$18)</f>
        <v>0.5555555555555387</v>
      </c>
      <c r="M25" s="23">
        <f t="shared" ref="M25:M30" si="3">100*((STDEV(E25:G25))/(AVERAGE(E25:G25)))</f>
        <v>17.429603927455727</v>
      </c>
    </row>
    <row r="26" spans="4:13">
      <c r="D26" s="11" t="s">
        <v>3</v>
      </c>
      <c r="E26" s="20">
        <v>333.5</v>
      </c>
      <c r="F26" s="20">
        <v>345.5</v>
      </c>
      <c r="G26" s="20">
        <v>324.5</v>
      </c>
      <c r="H26" s="19">
        <f t="shared" si="2"/>
        <v>334.5</v>
      </c>
      <c r="I26" s="23">
        <f>100*((E26-$F$18)/$F$18)</f>
        <v>-9.7673160173160234</v>
      </c>
      <c r="J26" s="23">
        <f>100*((F26-$F$18)/$F$18)</f>
        <v>-6.5205627705627762</v>
      </c>
      <c r="K26" s="23">
        <f>100*((G26-$F$18)/$F$18)</f>
        <v>-12.202380952380958</v>
      </c>
      <c r="L26" s="23">
        <f>100*((H26-$F$18)/$F$18)</f>
        <v>-9.4967532467532525</v>
      </c>
      <c r="M26" s="23">
        <f t="shared" si="3"/>
        <v>3.1496722729006694</v>
      </c>
    </row>
    <row r="27" spans="4:13">
      <c r="D27" s="11" t="s">
        <v>4</v>
      </c>
      <c r="E27" s="20">
        <v>685</v>
      </c>
      <c r="F27" s="20">
        <v>701</v>
      </c>
      <c r="G27" s="20">
        <v>710.9</v>
      </c>
      <c r="H27" s="19">
        <f t="shared" si="2"/>
        <v>698.9666666666667</v>
      </c>
      <c r="I27" s="23">
        <f>100*((E27-$G$18)/$G$18)</f>
        <v>-5.8030803080308093</v>
      </c>
      <c r="J27" s="23">
        <f>100*((F27-$G$18)/$G$18)</f>
        <v>-3.6028602860286094</v>
      </c>
      <c r="K27" s="23">
        <f>100*((G27-$G$18)/$G$18)</f>
        <v>-2.2414741474147508</v>
      </c>
      <c r="L27" s="23">
        <f>100*((H27-$G$18)/$G$18)</f>
        <v>-3.8824715804913841</v>
      </c>
      <c r="M27" s="23">
        <f t="shared" si="3"/>
        <v>1.8697851489332062</v>
      </c>
    </row>
    <row r="28" spans="4:13">
      <c r="D28" s="11" t="s">
        <v>5</v>
      </c>
      <c r="E28" s="20">
        <v>985.5</v>
      </c>
      <c r="F28" s="20">
        <v>1052</v>
      </c>
      <c r="G28" s="20">
        <v>1001</v>
      </c>
      <c r="H28" s="19">
        <f t="shared" si="2"/>
        <v>1012.8333333333334</v>
      </c>
      <c r="I28" s="23">
        <f>100*((E28-$H$18)/$H$18)</f>
        <v>-9.1537610619469003</v>
      </c>
      <c r="J28" s="23">
        <f>100*((F28-$H$18)/$H$18)</f>
        <v>-3.0235988200589929</v>
      </c>
      <c r="K28" s="23">
        <f>100*((G28-$H$18)/$H$18)</f>
        <v>-7.7249262536873111</v>
      </c>
      <c r="L28" s="23">
        <f>100*((H28-$H$18)/$H$18)</f>
        <v>-6.6340953785643979</v>
      </c>
      <c r="M28" s="23">
        <f t="shared" si="3"/>
        <v>3.4352579969052957</v>
      </c>
    </row>
    <row r="29" spans="4:13">
      <c r="D29" s="11" t="s">
        <v>6</v>
      </c>
      <c r="E29" s="20">
        <v>1542</v>
      </c>
      <c r="F29" s="20">
        <v>1342</v>
      </c>
      <c r="G29" s="20">
        <v>1444</v>
      </c>
      <c r="H29" s="19">
        <f t="shared" si="2"/>
        <v>1442.6666666666667</v>
      </c>
      <c r="I29" s="23">
        <f>100*((E29-$I$18)/$I$18)</f>
        <v>6.9051580698835213</v>
      </c>
      <c r="J29" s="23">
        <f>100*((F29-$I$18)/$I$18)</f>
        <v>-6.9606211869107106</v>
      </c>
      <c r="K29" s="23">
        <f>100*((G29-$I$18)/$I$18)</f>
        <v>0.11092623405434754</v>
      </c>
      <c r="L29" s="23">
        <f>100*((H29-$I$18)/$I$18)</f>
        <v>1.8487705675724591E-2</v>
      </c>
      <c r="M29" s="23">
        <f t="shared" si="3"/>
        <v>6.9320702248932555</v>
      </c>
    </row>
    <row r="30" spans="4:13">
      <c r="D30" s="11" t="s">
        <v>7</v>
      </c>
      <c r="E30" s="20">
        <v>1753</v>
      </c>
      <c r="F30" s="20">
        <v>1658</v>
      </c>
      <c r="G30" s="20">
        <v>1565</v>
      </c>
      <c r="H30" s="19">
        <f t="shared" si="2"/>
        <v>1658.6666666666667</v>
      </c>
      <c r="I30" s="23">
        <f>100*((E30-$J$18)/$J$18)</f>
        <v>-2.6111111111111112</v>
      </c>
      <c r="J30" s="23">
        <f>100*((F30-$J$18)/$J$18)</f>
        <v>-7.8888888888888884</v>
      </c>
      <c r="K30" s="23">
        <f>100*((G30-$J$18)/$J$18)</f>
        <v>-13.055555555555557</v>
      </c>
      <c r="L30" s="23">
        <f>100*((H30-$J$18)/$J$18)</f>
        <v>-7.8518518518518476</v>
      </c>
      <c r="M30" s="23">
        <f t="shared" si="3"/>
        <v>5.6673094674190923</v>
      </c>
    </row>
    <row r="31" spans="4:13">
      <c r="E31"/>
    </row>
    <row r="32" spans="4:13">
      <c r="D32" s="11" t="s">
        <v>56</v>
      </c>
      <c r="E32" s="14">
        <f>INTERCEPT(F19:J19,F18:J18)</f>
        <v>0.53400447427316067</v>
      </c>
      <c r="H32" s="15" t="s">
        <v>41</v>
      </c>
      <c r="I32" s="24" t="s">
        <v>47</v>
      </c>
      <c r="J32" s="24" t="s">
        <v>15</v>
      </c>
      <c r="K32" s="24" t="s">
        <v>15</v>
      </c>
      <c r="L32" s="24" t="s">
        <v>15</v>
      </c>
      <c r="M32" s="25" t="s">
        <v>1</v>
      </c>
    </row>
    <row r="33" spans="4:13">
      <c r="D33" s="11" t="s">
        <v>42</v>
      </c>
      <c r="E33" s="14">
        <f>SLOPE(F19:J19,F18:J18)</f>
        <v>0.94855518269947803</v>
      </c>
      <c r="H33" s="15" t="s">
        <v>58</v>
      </c>
      <c r="I33" s="25" t="s">
        <v>1</v>
      </c>
      <c r="J33" s="25" t="s">
        <v>1</v>
      </c>
      <c r="K33" s="25" t="s">
        <v>1</v>
      </c>
      <c r="L33" s="25" t="s">
        <v>1</v>
      </c>
      <c r="M33" s="24" t="s">
        <v>48</v>
      </c>
    </row>
    <row r="34" spans="4:13">
      <c r="D34" s="11" t="s">
        <v>43</v>
      </c>
      <c r="E34" s="21">
        <f>CORREL(F19:I19,F18:I18)</f>
        <v>0.9981502752763548</v>
      </c>
      <c r="I34" s="33"/>
    </row>
    <row r="35" spans="4:13">
      <c r="D35" s="11" t="s">
        <v>44</v>
      </c>
      <c r="E35" s="21">
        <f>E34^2</f>
        <v>0.99630397203426291</v>
      </c>
    </row>
    <row r="53" spans="3:14" ht="15.75">
      <c r="C53" s="37" t="s">
        <v>57</v>
      </c>
      <c r="D53" s="38" t="s">
        <v>59</v>
      </c>
      <c r="E53" s="39"/>
      <c r="F53" s="38"/>
      <c r="G53" s="38"/>
      <c r="H53" s="38"/>
      <c r="I53" s="38"/>
      <c r="J53" s="38"/>
      <c r="K53" s="38"/>
      <c r="L53" s="38"/>
      <c r="M53" s="38"/>
      <c r="N53" s="38"/>
    </row>
    <row r="54" spans="3:14" ht="15.75">
      <c r="C54" s="38"/>
      <c r="D54" s="40" t="s">
        <v>62</v>
      </c>
      <c r="E54" s="39"/>
      <c r="F54" s="38"/>
      <c r="G54" s="38"/>
      <c r="H54" s="38"/>
      <c r="I54" s="38"/>
      <c r="J54" s="38"/>
      <c r="K54" s="38"/>
      <c r="L54" s="38"/>
      <c r="M54" s="38"/>
      <c r="N54" s="38"/>
    </row>
    <row r="55" spans="3:14" ht="15.75">
      <c r="C55" s="38"/>
      <c r="D55" s="40" t="s">
        <v>60</v>
      </c>
      <c r="E55" s="39"/>
      <c r="F55" s="38"/>
      <c r="G55" s="38"/>
      <c r="H55" s="38"/>
      <c r="I55" s="38"/>
      <c r="J55" s="38"/>
      <c r="K55" s="38"/>
      <c r="L55" s="38"/>
      <c r="M55" s="38"/>
      <c r="N55" s="38"/>
    </row>
    <row r="56" spans="3:14" ht="15.75">
      <c r="D56" s="40" t="s">
        <v>63</v>
      </c>
    </row>
  </sheetData>
  <mergeCells count="6">
    <mergeCell ref="C1:K1"/>
    <mergeCell ref="D10:G10"/>
    <mergeCell ref="D8:G8"/>
    <mergeCell ref="D9:G9"/>
    <mergeCell ref="D3:F5"/>
    <mergeCell ref="G3:K5"/>
  </mergeCells>
  <phoneticPr fontId="18" type="noConversion"/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Estudio de la linealidad</vt:lpstr>
      <vt:lpstr>'Estudio de la linealidad'!Área_de_impresión</vt:lpstr>
    </vt:vector>
  </TitlesOfParts>
  <Company>UAB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</cp:lastModifiedBy>
  <cp:lastPrinted>2014-02-25T16:33:30Z</cp:lastPrinted>
  <dcterms:created xsi:type="dcterms:W3CDTF">2012-11-08T10:05:26Z</dcterms:created>
  <dcterms:modified xsi:type="dcterms:W3CDTF">2016-09-18T12:11:47Z</dcterms:modified>
</cp:coreProperties>
</file>