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11640"/>
  </bookViews>
  <sheets>
    <sheet name="Recuperación" sheetId="4" r:id="rId1"/>
  </sheets>
  <definedNames>
    <definedName name="_xlnm.Print_Area" localSheetId="0">Recuperación!$B$8:$G$15</definedName>
  </definedNames>
  <calcPr calcId="124519"/>
</workbook>
</file>

<file path=xl/calcChain.xml><?xml version="1.0" encoding="utf-8"?>
<calcChain xmlns="http://schemas.openxmlformats.org/spreadsheetml/2006/main">
  <c r="AC49" i="4"/>
  <c r="U62"/>
  <c r="AB49"/>
  <c r="AA49"/>
  <c r="AC48"/>
  <c r="AB48"/>
  <c r="AB51"/>
  <c r="AA48"/>
  <c r="AC47"/>
  <c r="AB47"/>
  <c r="AA47"/>
  <c r="AD47"/>
  <c r="AC46"/>
  <c r="AB46"/>
  <c r="AA46"/>
  <c r="AC45"/>
  <c r="AB45"/>
  <c r="AA45"/>
  <c r="AC44"/>
  <c r="AB44"/>
  <c r="AD44"/>
  <c r="AA44"/>
  <c r="U49"/>
  <c r="T49"/>
  <c r="T62"/>
  <c r="S49"/>
  <c r="U48"/>
  <c r="T48"/>
  <c r="S48"/>
  <c r="V48"/>
  <c r="U47"/>
  <c r="U60"/>
  <c r="T47"/>
  <c r="S47"/>
  <c r="V47"/>
  <c r="U46"/>
  <c r="U59"/>
  <c r="T46"/>
  <c r="S46"/>
  <c r="S59"/>
  <c r="U45"/>
  <c r="W45"/>
  <c r="T45"/>
  <c r="S45"/>
  <c r="U44"/>
  <c r="T44"/>
  <c r="S44"/>
  <c r="M49"/>
  <c r="L49"/>
  <c r="K49"/>
  <c r="N49"/>
  <c r="M48"/>
  <c r="L48"/>
  <c r="L61"/>
  <c r="K48"/>
  <c r="M47"/>
  <c r="L47"/>
  <c r="L60"/>
  <c r="K47"/>
  <c r="M46"/>
  <c r="M59"/>
  <c r="L46"/>
  <c r="L59"/>
  <c r="K46"/>
  <c r="M45"/>
  <c r="L45"/>
  <c r="L58"/>
  <c r="K45"/>
  <c r="K58"/>
  <c r="M44"/>
  <c r="L44"/>
  <c r="K44"/>
  <c r="E49"/>
  <c r="E48"/>
  <c r="E47"/>
  <c r="E46"/>
  <c r="E45"/>
  <c r="E44"/>
  <c r="D49"/>
  <c r="D48"/>
  <c r="D47"/>
  <c r="D60"/>
  <c r="D46"/>
  <c r="D45"/>
  <c r="D58"/>
  <c r="D44"/>
  <c r="D57"/>
  <c r="C49"/>
  <c r="C48"/>
  <c r="C47"/>
  <c r="C46"/>
  <c r="C59"/>
  <c r="C45"/>
  <c r="C44"/>
  <c r="AC37"/>
  <c r="AB37"/>
  <c r="AA37"/>
  <c r="AC36"/>
  <c r="AB36"/>
  <c r="AA36"/>
  <c r="AE35"/>
  <c r="AF35"/>
  <c r="AD35"/>
  <c r="AE34"/>
  <c r="AD34"/>
  <c r="AE33"/>
  <c r="AF33"/>
  <c r="AD33"/>
  <c r="AE32"/>
  <c r="AF32"/>
  <c r="AD32"/>
  <c r="AE31"/>
  <c r="AD31"/>
  <c r="AE30"/>
  <c r="AD30"/>
  <c r="AC25"/>
  <c r="AB25"/>
  <c r="AA25"/>
  <c r="AC24"/>
  <c r="AB24"/>
  <c r="AA24"/>
  <c r="AE23"/>
  <c r="AF23"/>
  <c r="AD23"/>
  <c r="AE22"/>
  <c r="AF22"/>
  <c r="AD22"/>
  <c r="AE21"/>
  <c r="AD21"/>
  <c r="AE20"/>
  <c r="AD20"/>
  <c r="AE19"/>
  <c r="AD19"/>
  <c r="AE18"/>
  <c r="AD18"/>
  <c r="U37"/>
  <c r="T37"/>
  <c r="S37"/>
  <c r="U36"/>
  <c r="T36"/>
  <c r="S36"/>
  <c r="S38"/>
  <c r="W35"/>
  <c r="V35"/>
  <c r="X35"/>
  <c r="W34"/>
  <c r="X34"/>
  <c r="V34"/>
  <c r="W33"/>
  <c r="V33"/>
  <c r="W32"/>
  <c r="X32"/>
  <c r="V32"/>
  <c r="W31"/>
  <c r="X31"/>
  <c r="V31"/>
  <c r="W30"/>
  <c r="X30"/>
  <c r="V30"/>
  <c r="U25"/>
  <c r="T25"/>
  <c r="S25"/>
  <c r="U24"/>
  <c r="T24"/>
  <c r="S24"/>
  <c r="W23"/>
  <c r="V23"/>
  <c r="W22"/>
  <c r="V22"/>
  <c r="W21"/>
  <c r="X21"/>
  <c r="V21"/>
  <c r="W20"/>
  <c r="V20"/>
  <c r="W19"/>
  <c r="X19"/>
  <c r="V19"/>
  <c r="W18"/>
  <c r="X18"/>
  <c r="V18"/>
  <c r="M37"/>
  <c r="L37"/>
  <c r="K37"/>
  <c r="M36"/>
  <c r="M38"/>
  <c r="L36"/>
  <c r="K36"/>
  <c r="O35"/>
  <c r="P35"/>
  <c r="N35"/>
  <c r="O34"/>
  <c r="N34"/>
  <c r="O33"/>
  <c r="P33"/>
  <c r="N33"/>
  <c r="O32"/>
  <c r="N32"/>
  <c r="O31"/>
  <c r="P31"/>
  <c r="N31"/>
  <c r="O30"/>
  <c r="N30"/>
  <c r="M25"/>
  <c r="M26"/>
  <c r="L25"/>
  <c r="K25"/>
  <c r="M24"/>
  <c r="L24"/>
  <c r="K24"/>
  <c r="O23"/>
  <c r="P23"/>
  <c r="N23"/>
  <c r="O22"/>
  <c r="N22"/>
  <c r="O21"/>
  <c r="P21"/>
  <c r="N21"/>
  <c r="O20"/>
  <c r="P20"/>
  <c r="N20"/>
  <c r="O19"/>
  <c r="N19"/>
  <c r="O18"/>
  <c r="N18"/>
  <c r="G23"/>
  <c r="F23"/>
  <c r="G22"/>
  <c r="F22"/>
  <c r="G21"/>
  <c r="F21"/>
  <c r="G20"/>
  <c r="F20"/>
  <c r="G19"/>
  <c r="F19"/>
  <c r="G18"/>
  <c r="F18"/>
  <c r="G35"/>
  <c r="F35"/>
  <c r="H35"/>
  <c r="G34"/>
  <c r="F34"/>
  <c r="G33"/>
  <c r="H33"/>
  <c r="F33"/>
  <c r="G32"/>
  <c r="F32"/>
  <c r="H32"/>
  <c r="G31"/>
  <c r="H31"/>
  <c r="F31"/>
  <c r="G30"/>
  <c r="H30"/>
  <c r="F30"/>
  <c r="E37"/>
  <c r="D37"/>
  <c r="C37"/>
  <c r="C38"/>
  <c r="E36"/>
  <c r="D36"/>
  <c r="C36"/>
  <c r="T60"/>
  <c r="T61"/>
  <c r="H34"/>
  <c r="AB38"/>
  <c r="AE45"/>
  <c r="O45"/>
  <c r="O49"/>
  <c r="E25"/>
  <c r="E24"/>
  <c r="D25"/>
  <c r="D24"/>
  <c r="C25"/>
  <c r="C24"/>
  <c r="U61"/>
  <c r="S62"/>
  <c r="M57"/>
  <c r="N45"/>
  <c r="W47"/>
  <c r="X47"/>
  <c r="X33"/>
  <c r="U38"/>
  <c r="U51"/>
  <c r="V45"/>
  <c r="X45"/>
  <c r="U57"/>
  <c r="V49"/>
  <c r="T51"/>
  <c r="T52"/>
  <c r="W62"/>
  <c r="T50"/>
  <c r="T38"/>
  <c r="V44"/>
  <c r="W49"/>
  <c r="W46"/>
  <c r="S50"/>
  <c r="W44"/>
  <c r="X44"/>
  <c r="X22"/>
  <c r="U26"/>
  <c r="U58"/>
  <c r="U50"/>
  <c r="U52"/>
  <c r="X23"/>
  <c r="T59"/>
  <c r="W59"/>
  <c r="X20"/>
  <c r="T26"/>
  <c r="T58"/>
  <c r="W48"/>
  <c r="X48"/>
  <c r="V46"/>
  <c r="S26"/>
  <c r="S51"/>
  <c r="S52"/>
  <c r="P34"/>
  <c r="N48"/>
  <c r="M60"/>
  <c r="N47"/>
  <c r="M50"/>
  <c r="P32"/>
  <c r="M51"/>
  <c r="P30"/>
  <c r="L38"/>
  <c r="O46"/>
  <c r="L50"/>
  <c r="L51"/>
  <c r="N58"/>
  <c r="O44"/>
  <c r="P44"/>
  <c r="K62"/>
  <c r="K38"/>
  <c r="O47"/>
  <c r="K59"/>
  <c r="N59"/>
  <c r="N46"/>
  <c r="P45"/>
  <c r="O58"/>
  <c r="P58"/>
  <c r="M61"/>
  <c r="M64"/>
  <c r="P22"/>
  <c r="L62"/>
  <c r="L26"/>
  <c r="P46"/>
  <c r="P19"/>
  <c r="P49"/>
  <c r="O48"/>
  <c r="K26"/>
  <c r="P18"/>
  <c r="N44"/>
  <c r="K50"/>
  <c r="K51"/>
  <c r="AC51"/>
  <c r="M62"/>
  <c r="AF34"/>
  <c r="E60"/>
  <c r="AD45"/>
  <c r="AF45"/>
  <c r="AF31"/>
  <c r="E58"/>
  <c r="M58"/>
  <c r="AC50"/>
  <c r="AC38"/>
  <c r="AF30"/>
  <c r="D62"/>
  <c r="AD49"/>
  <c r="AD48"/>
  <c r="AE48"/>
  <c r="D61"/>
  <c r="D64"/>
  <c r="AD46"/>
  <c r="AB50"/>
  <c r="L57"/>
  <c r="L64"/>
  <c r="T57"/>
  <c r="V62"/>
  <c r="X62"/>
  <c r="K61"/>
  <c r="AA38"/>
  <c r="S58"/>
  <c r="AA51"/>
  <c r="E62"/>
  <c r="E61"/>
  <c r="AF21"/>
  <c r="AC26"/>
  <c r="E59"/>
  <c r="F59"/>
  <c r="AF19"/>
  <c r="AB26"/>
  <c r="AF20"/>
  <c r="D59"/>
  <c r="AB52"/>
  <c r="AF18"/>
  <c r="N62"/>
  <c r="AE49"/>
  <c r="C62"/>
  <c r="AF48"/>
  <c r="S61"/>
  <c r="AE47"/>
  <c r="AF47"/>
  <c r="K60"/>
  <c r="S60"/>
  <c r="V59"/>
  <c r="AE46"/>
  <c r="AA26"/>
  <c r="AA50"/>
  <c r="S57"/>
  <c r="AE44"/>
  <c r="AF44"/>
  <c r="K57"/>
  <c r="G45"/>
  <c r="H22"/>
  <c r="G59"/>
  <c r="F48"/>
  <c r="G48"/>
  <c r="E50"/>
  <c r="H21"/>
  <c r="H23"/>
  <c r="C58"/>
  <c r="F58"/>
  <c r="C61"/>
  <c r="F45"/>
  <c r="H45"/>
  <c r="E38"/>
  <c r="G46"/>
  <c r="F47"/>
  <c r="D50"/>
  <c r="D38"/>
  <c r="F46"/>
  <c r="G44"/>
  <c r="C51"/>
  <c r="H20"/>
  <c r="G49"/>
  <c r="F49"/>
  <c r="C26"/>
  <c r="G47"/>
  <c r="C60"/>
  <c r="E26"/>
  <c r="H19"/>
  <c r="D26"/>
  <c r="D51"/>
  <c r="E51"/>
  <c r="E52"/>
  <c r="E57"/>
  <c r="H18"/>
  <c r="C50"/>
  <c r="F44"/>
  <c r="C57"/>
  <c r="U63"/>
  <c r="V58"/>
  <c r="U64"/>
  <c r="X49"/>
  <c r="X59"/>
  <c r="X46"/>
  <c r="N61"/>
  <c r="P48"/>
  <c r="M63"/>
  <c r="M65"/>
  <c r="P47"/>
  <c r="M52"/>
  <c r="P62"/>
  <c r="O62"/>
  <c r="L52"/>
  <c r="O59"/>
  <c r="P59"/>
  <c r="O61"/>
  <c r="P61"/>
  <c r="K52"/>
  <c r="AC52"/>
  <c r="G62"/>
  <c r="H62"/>
  <c r="F62"/>
  <c r="AF49"/>
  <c r="D63"/>
  <c r="D65"/>
  <c r="AF46"/>
  <c r="T63"/>
  <c r="T64"/>
  <c r="L63"/>
  <c r="L65"/>
  <c r="W58"/>
  <c r="AA52"/>
  <c r="H59"/>
  <c r="W61"/>
  <c r="V61"/>
  <c r="N60"/>
  <c r="O60"/>
  <c r="W60"/>
  <c r="V60"/>
  <c r="W57"/>
  <c r="S63"/>
  <c r="V57"/>
  <c r="S64"/>
  <c r="K63"/>
  <c r="K64"/>
  <c r="N57"/>
  <c r="O57"/>
  <c r="H48"/>
  <c r="H44"/>
  <c r="D52"/>
  <c r="H46"/>
  <c r="H47"/>
  <c r="F61"/>
  <c r="G61"/>
  <c r="G58"/>
  <c r="H58"/>
  <c r="C52"/>
  <c r="H49"/>
  <c r="G60"/>
  <c r="F60"/>
  <c r="E64"/>
  <c r="E63"/>
  <c r="F57"/>
  <c r="C70"/>
  <c r="C69"/>
  <c r="C64"/>
  <c r="C63"/>
  <c r="G57"/>
  <c r="U65"/>
  <c r="X58"/>
  <c r="T65"/>
  <c r="X60"/>
  <c r="X61"/>
  <c r="P60"/>
  <c r="K65"/>
  <c r="P57"/>
  <c r="S65"/>
  <c r="X57"/>
  <c r="H61"/>
  <c r="H60"/>
  <c r="E65"/>
  <c r="C71"/>
  <c r="H57"/>
  <c r="C65"/>
</calcChain>
</file>

<file path=xl/sharedStrings.xml><?xml version="1.0" encoding="utf-8"?>
<sst xmlns="http://schemas.openxmlformats.org/spreadsheetml/2006/main" count="262" uniqueCount="57">
  <si>
    <t>s</t>
  </si>
  <si>
    <t>Mitjana</t>
  </si>
  <si>
    <t xml:space="preserve">s global (%) </t>
  </si>
  <si>
    <t xml:space="preserve">CV global (%) </t>
  </si>
  <si>
    <t>AUC RII pre-extrac 1</t>
  </si>
  <si>
    <t>AUC RII pre-extrac 2</t>
  </si>
  <si>
    <t>AUC RII pre-extrac 3</t>
  </si>
  <si>
    <t>AUC RII post-extrac 1</t>
  </si>
  <si>
    <t>AUC RII post-extrac 2</t>
  </si>
  <si>
    <t>AUC RII post-extrac 3</t>
  </si>
  <si>
    <t>CV (%)</t>
  </si>
  <si>
    <t>RE (%) 1</t>
  </si>
  <si>
    <t>RE (%) 2</t>
  </si>
  <si>
    <t>RE (%) 3</t>
  </si>
  <si>
    <t>n-RE (%) 1</t>
  </si>
  <si>
    <t>n-RE (%) 2</t>
  </si>
  <si>
    <t>n-RE (%) 3</t>
  </si>
  <si>
    <t>n-RE global</t>
  </si>
  <si>
    <t>Unidad de medida</t>
  </si>
  <si>
    <t xml:space="preserve">COMISIÓN DE METROLOGÍA Y SISTEMAS ANALÍTICOS </t>
  </si>
  <si>
    <t>Magnitud</t>
  </si>
  <si>
    <t>Valores en estudio de la magnitud</t>
  </si>
  <si>
    <t>Estándar interno</t>
  </si>
  <si>
    <t>Valor en estudio del estándar interno</t>
  </si>
  <si>
    <t>Fecha del estudio</t>
  </si>
  <si>
    <t>Paciente 1</t>
  </si>
  <si>
    <t>Paciente 2</t>
  </si>
  <si>
    <t>Paciente 3</t>
  </si>
  <si>
    <t>Paciente 4</t>
  </si>
  <si>
    <t>Paciente 5</t>
  </si>
  <si>
    <t>Paciente 6</t>
  </si>
  <si>
    <t>Media intra</t>
  </si>
  <si>
    <t>Media entre pacientes</t>
  </si>
  <si>
    <t>s entre pacientes</t>
  </si>
  <si>
    <t>CV (%) entre pacientes</t>
  </si>
  <si>
    <t xml:space="preserve">Media global (%) </t>
  </si>
  <si>
    <t xml:space="preserve">ESTUDIO DE LA EFICIENCIA CROMATOGRÁFICA EN LA VALIDACIÓN DE UN SISTEMA CROMATOGRÁFICO </t>
  </si>
  <si>
    <t>Área analito pre-extrac 1</t>
  </si>
  <si>
    <t>Área analito pre-extrac 2</t>
  </si>
  <si>
    <t>Área analito pre-extrac 3</t>
  </si>
  <si>
    <t>Área analito post-extrac 1</t>
  </si>
  <si>
    <t>Área analito post-extrac 2</t>
  </si>
  <si>
    <t>Área analito post-extrac 3</t>
  </si>
  <si>
    <r>
      <t>San</t>
    </r>
    <r>
      <rPr>
        <sz val="11"/>
        <color indexed="10"/>
        <rFont val="Symbol"/>
        <family val="1"/>
        <charset val="2"/>
      </rPr>
      <t>¾</t>
    </r>
    <r>
      <rPr>
        <sz val="9.9"/>
        <color indexed="10"/>
        <rFont val="Calibri"/>
        <family val="2"/>
      </rPr>
      <t>Ciclosporina A; c.masa</t>
    </r>
  </si>
  <si>
    <r>
      <t xml:space="preserve">Valor de la magnitud = 60 </t>
    </r>
    <r>
      <rPr>
        <b/>
        <sz val="10"/>
        <rFont val="Calibri"/>
        <family val="2"/>
      </rPr>
      <t>µ</t>
    </r>
    <r>
      <rPr>
        <b/>
        <sz val="9"/>
        <rFont val="Arial"/>
        <family val="2"/>
      </rPr>
      <t>g/L</t>
    </r>
  </si>
  <si>
    <r>
      <t xml:space="preserve">Valor de la magnitud = 190 </t>
    </r>
    <r>
      <rPr>
        <b/>
        <sz val="10"/>
        <rFont val="Calibri"/>
        <family val="2"/>
      </rPr>
      <t>µ</t>
    </r>
    <r>
      <rPr>
        <b/>
        <sz val="9"/>
        <rFont val="Arial"/>
        <family val="2"/>
      </rPr>
      <t>g/L</t>
    </r>
  </si>
  <si>
    <r>
      <t xml:space="preserve">Valor de la magnitud = 750 </t>
    </r>
    <r>
      <rPr>
        <b/>
        <sz val="10"/>
        <rFont val="Calibri"/>
        <family val="2"/>
      </rPr>
      <t>µ</t>
    </r>
    <r>
      <rPr>
        <b/>
        <sz val="9"/>
        <rFont val="Arial"/>
        <family val="2"/>
      </rPr>
      <t>g/L</t>
    </r>
  </si>
  <si>
    <r>
      <t xml:space="preserve">Valor estándar interno = 200 </t>
    </r>
    <r>
      <rPr>
        <b/>
        <sz val="10"/>
        <rFont val="Calibri"/>
        <family val="2"/>
      </rPr>
      <t>µ</t>
    </r>
    <r>
      <rPr>
        <b/>
        <sz val="9"/>
        <rFont val="Arial"/>
        <family val="2"/>
      </rPr>
      <t>g/L</t>
    </r>
  </si>
  <si>
    <r>
      <t>D</t>
    </r>
    <r>
      <rPr>
        <vertAlign val="subscript"/>
        <sz val="11"/>
        <color indexed="10"/>
        <rFont val="Calibri"/>
        <family val="2"/>
      </rPr>
      <t>12</t>
    </r>
    <r>
      <rPr>
        <sz val="11"/>
        <color indexed="10"/>
        <rFont val="Calibri"/>
        <family val="2"/>
      </rPr>
      <t>-Ciclosporina A</t>
    </r>
  </si>
  <si>
    <t>µg/L</t>
  </si>
  <si>
    <t>60, 190, 750</t>
  </si>
  <si>
    <t>MATERIAL SUPLEMENTARIO 4. EJEMPLO DE ESTUDIO DE LA EFICIENCIA CROMATOGRÁFICA. PARTE I: ESTUDIO DE LA RECUPERACIÓN</t>
  </si>
  <si>
    <t>CONCLUSIÓN:</t>
  </si>
  <si>
    <t xml:space="preserve">El sistema de medida evaluado (que incluye el procedimiento de extracción o preparación de muestras) presenta una recuperación aceptable ya que:  </t>
  </si>
  <si>
    <t>- Para cada solución de trabajo estudiada, el coeficiente de variación entre replicados es ≤ 15 %.</t>
  </si>
  <si>
    <t xml:space="preserve">- Los diferentes valores de recuperación normalizados son reproducibles e independientes del valor de la solución de trabajo. </t>
  </si>
  <si>
    <t>Es decir, que el valor del porcentaje de recuperación conjunto o global normalizado (media de todos los valores de recuperación normalizados) presenta un coeficiente de variación ≤ 15 % y este valor está dentro del intervalo [85-115] %.</t>
  </si>
</sst>
</file>

<file path=xl/styles.xml><?xml version="1.0" encoding="utf-8"?>
<styleSheet xmlns="http://schemas.openxmlformats.org/spreadsheetml/2006/main">
  <numFmts count="1">
    <numFmt numFmtId="164" formatCode="0.0"/>
  </numFmts>
  <fonts count="35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CG Times (WN)"/>
      <family val="1"/>
    </font>
    <font>
      <b/>
      <sz val="10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i/>
      <sz val="10"/>
      <name val="Arial"/>
      <family val="2"/>
    </font>
    <font>
      <b/>
      <sz val="11"/>
      <name val="Calibri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Symbol"/>
      <family val="1"/>
      <charset val="2"/>
    </font>
    <font>
      <sz val="9.9"/>
      <color indexed="10"/>
      <name val="Calibri"/>
      <family val="2"/>
    </font>
    <font>
      <b/>
      <sz val="10"/>
      <name val="Calibri"/>
      <family val="2"/>
    </font>
    <font>
      <b/>
      <sz val="9"/>
      <name val="Arial"/>
      <family val="2"/>
    </font>
    <font>
      <vertAlign val="subscript"/>
      <sz val="11"/>
      <color indexed="10"/>
      <name val="Calibri"/>
      <family val="2"/>
    </font>
    <font>
      <sz val="11"/>
      <color rgb="FFFF0000"/>
      <name val="Calibri"/>
      <family val="2"/>
    </font>
    <font>
      <sz val="11"/>
      <color theme="0"/>
      <name val="Calibri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7" fillId="0" borderId="8" applyNumberFormat="0" applyFill="0" applyAlignment="0" applyProtection="0"/>
    <xf numFmtId="0" fontId="17" fillId="0" borderId="9" applyNumberFormat="0" applyFill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17" fillId="0" borderId="0" xfId="0" applyFont="1" applyBorder="1" applyAlignment="1">
      <alignment horizontal="right"/>
    </xf>
    <xf numFmtId="0" fontId="31" fillId="0" borderId="0" xfId="0" applyFont="1"/>
    <xf numFmtId="0" fontId="32" fillId="26" borderId="0" xfId="0" applyFont="1" applyFill="1"/>
    <xf numFmtId="14" fontId="31" fillId="24" borderId="10" xfId="0" applyNumberFormat="1" applyFont="1" applyFill="1" applyBorder="1" applyAlignment="1">
      <alignment horizontal="left" vertical="center"/>
    </xf>
    <xf numFmtId="0" fontId="17" fillId="0" borderId="0" xfId="0" applyFont="1" applyAlignment="1">
      <alignment horizontal="right" vertical="center"/>
    </xf>
    <xf numFmtId="1" fontId="31" fillId="24" borderId="11" xfId="0" applyNumberFormat="1" applyFont="1" applyFill="1" applyBorder="1" applyAlignment="1">
      <alignment horizontal="center" vertical="center"/>
    </xf>
    <xf numFmtId="1" fontId="31" fillId="24" borderId="12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right"/>
    </xf>
    <xf numFmtId="1" fontId="0" fillId="27" borderId="13" xfId="0" applyNumberFormat="1" applyFill="1" applyBorder="1" applyAlignment="1">
      <alignment horizontal="center" vertical="center"/>
    </xf>
    <xf numFmtId="164" fontId="0" fillId="27" borderId="11" xfId="0" applyNumberFormat="1" applyFill="1" applyBorder="1" applyAlignment="1">
      <alignment horizontal="center" vertical="center"/>
    </xf>
    <xf numFmtId="164" fontId="17" fillId="27" borderId="12" xfId="0" applyNumberFormat="1" applyFont="1" applyFill="1" applyBorder="1" applyAlignment="1">
      <alignment horizontal="center" vertical="center"/>
    </xf>
    <xf numFmtId="164" fontId="0" fillId="27" borderId="14" xfId="0" applyNumberFormat="1" applyFill="1" applyBorder="1" applyAlignment="1">
      <alignment horizontal="center" vertical="center"/>
    </xf>
    <xf numFmtId="164" fontId="17" fillId="27" borderId="15" xfId="0" applyNumberFormat="1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8" fillId="0" borderId="0" xfId="0" applyFont="1" applyBorder="1"/>
    <xf numFmtId="0" fontId="0" fillId="0" borderId="0" xfId="0" applyBorder="1"/>
    <xf numFmtId="0" fontId="19" fillId="0" borderId="0" xfId="0" applyFont="1" applyBorder="1" applyAlignment="1">
      <alignment horizontal="right"/>
    </xf>
    <xf numFmtId="0" fontId="22" fillId="0" borderId="0" xfId="0" applyFont="1" applyBorder="1" applyAlignment="1">
      <alignment horizontal="right"/>
    </xf>
    <xf numFmtId="2" fontId="31" fillId="24" borderId="10" xfId="0" applyNumberFormat="1" applyFont="1" applyFill="1" applyBorder="1" applyAlignment="1">
      <alignment horizontal="left" vertical="center"/>
    </xf>
    <xf numFmtId="0" fontId="19" fillId="0" borderId="17" xfId="0" applyFont="1" applyBorder="1" applyAlignment="1">
      <alignment horizontal="center"/>
    </xf>
    <xf numFmtId="1" fontId="31" fillId="24" borderId="14" xfId="0" applyNumberFormat="1" applyFont="1" applyFill="1" applyBorder="1" applyAlignment="1">
      <alignment horizontal="center" vertical="center"/>
    </xf>
    <xf numFmtId="1" fontId="31" fillId="24" borderId="15" xfId="0" applyNumberFormat="1" applyFont="1" applyFill="1" applyBorder="1" applyAlignment="1">
      <alignment horizontal="center" vertical="center"/>
    </xf>
    <xf numFmtId="1" fontId="0" fillId="27" borderId="17" xfId="0" applyNumberFormat="1" applyFill="1" applyBorder="1" applyAlignment="1">
      <alignment horizontal="center" vertical="center"/>
    </xf>
    <xf numFmtId="164" fontId="17" fillId="26" borderId="0" xfId="0" applyNumberFormat="1" applyFont="1" applyFill="1" applyBorder="1" applyAlignment="1">
      <alignment horizontal="center" vertical="center"/>
    </xf>
    <xf numFmtId="0" fontId="0" fillId="26" borderId="0" xfId="0" applyFill="1"/>
    <xf numFmtId="1" fontId="31" fillId="24" borderId="18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1" fontId="21" fillId="28" borderId="19" xfId="0" applyNumberFormat="1" applyFont="1" applyFill="1" applyBorder="1" applyAlignment="1">
      <alignment horizontal="center" vertical="center"/>
    </xf>
    <xf numFmtId="1" fontId="21" fillId="28" borderId="20" xfId="0" applyNumberFormat="1" applyFont="1" applyFill="1" applyBorder="1" applyAlignment="1">
      <alignment horizontal="center" vertical="center"/>
    </xf>
    <xf numFmtId="1" fontId="21" fillId="28" borderId="21" xfId="0" applyNumberFormat="1" applyFont="1" applyFill="1" applyBorder="1" applyAlignment="1">
      <alignment horizontal="center" vertical="center"/>
    </xf>
    <xf numFmtId="1" fontId="21" fillId="28" borderId="14" xfId="0" applyNumberFormat="1" applyFont="1" applyFill="1" applyBorder="1" applyAlignment="1">
      <alignment horizontal="center" vertical="center"/>
    </xf>
    <xf numFmtId="1" fontId="21" fillId="28" borderId="15" xfId="0" applyNumberFormat="1" applyFont="1" applyFill="1" applyBorder="1" applyAlignment="1">
      <alignment horizontal="center" vertical="center"/>
    </xf>
    <xf numFmtId="1" fontId="21" fillId="28" borderId="22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1" fontId="31" fillId="24" borderId="26" xfId="0" applyNumberFormat="1" applyFont="1" applyFill="1" applyBorder="1" applyAlignment="1">
      <alignment horizontal="center" vertical="center"/>
    </xf>
    <xf numFmtId="0" fontId="0" fillId="25" borderId="27" xfId="0" applyFill="1" applyBorder="1" applyAlignment="1"/>
    <xf numFmtId="0" fontId="0" fillId="25" borderId="28" xfId="0" applyFill="1" applyBorder="1" applyAlignment="1"/>
    <xf numFmtId="0" fontId="25" fillId="0" borderId="0" xfId="0" applyFont="1" applyBorder="1"/>
    <xf numFmtId="0" fontId="0" fillId="25" borderId="29" xfId="0" applyFill="1" applyBorder="1" applyAlignment="1"/>
    <xf numFmtId="0" fontId="22" fillId="0" borderId="0" xfId="0" applyFont="1" applyBorder="1" applyAlignment="1">
      <alignment horizontal="center"/>
    </xf>
    <xf numFmtId="0" fontId="0" fillId="29" borderId="30" xfId="0" applyFill="1" applyBorder="1"/>
    <xf numFmtId="0" fontId="0" fillId="29" borderId="19" xfId="0" applyFill="1" applyBorder="1"/>
    <xf numFmtId="0" fontId="0" fillId="29" borderId="31" xfId="0" applyFill="1" applyBorder="1" applyAlignment="1">
      <alignment horizontal="center"/>
    </xf>
    <xf numFmtId="0" fontId="0" fillId="29" borderId="32" xfId="0" applyFill="1" applyBorder="1"/>
    <xf numFmtId="0" fontId="19" fillId="29" borderId="16" xfId="0" applyFont="1" applyFill="1" applyBorder="1" applyAlignment="1">
      <alignment horizontal="center"/>
    </xf>
    <xf numFmtId="0" fontId="0" fillId="29" borderId="33" xfId="0" applyFill="1" applyBorder="1"/>
    <xf numFmtId="0" fontId="22" fillId="29" borderId="32" xfId="0" applyFont="1" applyFill="1" applyBorder="1" applyAlignment="1">
      <alignment horizontal="right"/>
    </xf>
    <xf numFmtId="164" fontId="17" fillId="29" borderId="14" xfId="0" applyNumberFormat="1" applyFont="1" applyFill="1" applyBorder="1" applyAlignment="1">
      <alignment horizontal="center" vertical="center"/>
    </xf>
    <xf numFmtId="164" fontId="17" fillId="29" borderId="15" xfId="0" applyNumberFormat="1" applyFont="1" applyFill="1" applyBorder="1" applyAlignment="1">
      <alignment horizontal="center" vertical="center"/>
    </xf>
    <xf numFmtId="0" fontId="0" fillId="29" borderId="34" xfId="0" applyFill="1" applyBorder="1"/>
    <xf numFmtId="0" fontId="0" fillId="29" borderId="35" xfId="0" applyFill="1" applyBorder="1"/>
    <xf numFmtId="0" fontId="0" fillId="29" borderId="36" xfId="0" applyFill="1" applyBorder="1" applyAlignment="1">
      <alignment horizontal="center"/>
    </xf>
    <xf numFmtId="1" fontId="31" fillId="24" borderId="10" xfId="0" applyNumberFormat="1" applyFont="1" applyFill="1" applyBorder="1" applyAlignment="1">
      <alignment horizontal="left" vertical="center"/>
    </xf>
    <xf numFmtId="164" fontId="21" fillId="28" borderId="21" xfId="0" applyNumberFormat="1" applyFont="1" applyFill="1" applyBorder="1" applyAlignment="1">
      <alignment horizontal="center" vertical="center"/>
    </xf>
    <xf numFmtId="164" fontId="21" fillId="28" borderId="14" xfId="0" applyNumberFormat="1" applyFont="1" applyFill="1" applyBorder="1" applyAlignment="1">
      <alignment horizontal="center" vertical="center"/>
    </xf>
    <xf numFmtId="164" fontId="21" fillId="28" borderId="15" xfId="0" applyNumberFormat="1" applyFont="1" applyFill="1" applyBorder="1" applyAlignment="1">
      <alignment horizontal="center" vertical="center"/>
    </xf>
    <xf numFmtId="164" fontId="23" fillId="28" borderId="23" xfId="0" applyNumberFormat="1" applyFont="1" applyFill="1" applyBorder="1" applyAlignment="1">
      <alignment horizontal="center" vertical="center"/>
    </xf>
    <xf numFmtId="164" fontId="23" fillId="28" borderId="24" xfId="0" applyNumberFormat="1" applyFont="1" applyFill="1" applyBorder="1" applyAlignment="1">
      <alignment horizontal="center" vertical="center"/>
    </xf>
    <xf numFmtId="164" fontId="23" fillId="28" borderId="25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19" fillId="0" borderId="0" xfId="0" applyNumberFormat="1" applyFont="1" applyBorder="1" applyAlignment="1">
      <alignment vertical="center"/>
    </xf>
    <xf numFmtId="164" fontId="22" fillId="0" borderId="0" xfId="0" applyNumberFormat="1" applyFont="1" applyBorder="1" applyAlignment="1">
      <alignment horizontal="center"/>
    </xf>
    <xf numFmtId="164" fontId="23" fillId="28" borderId="26" xfId="0" applyNumberFormat="1" applyFont="1" applyFill="1" applyBorder="1" applyAlignment="1">
      <alignment horizontal="center" vertical="center"/>
    </xf>
    <xf numFmtId="164" fontId="21" fillId="28" borderId="19" xfId="0" applyNumberFormat="1" applyFont="1" applyFill="1" applyBorder="1" applyAlignment="1">
      <alignment horizontal="center" vertical="center"/>
    </xf>
    <xf numFmtId="164" fontId="21" fillId="28" borderId="20" xfId="0" applyNumberFormat="1" applyFont="1" applyFill="1" applyBorder="1" applyAlignment="1">
      <alignment horizontal="center" vertical="center"/>
    </xf>
    <xf numFmtId="164" fontId="21" fillId="28" borderId="22" xfId="0" applyNumberFormat="1" applyFont="1" applyFill="1" applyBorder="1" applyAlignment="1">
      <alignment horizontal="center" vertical="center"/>
    </xf>
    <xf numFmtId="164" fontId="0" fillId="27" borderId="17" xfId="0" applyNumberFormat="1" applyFill="1" applyBorder="1" applyAlignment="1">
      <alignment horizontal="center" vertical="center"/>
    </xf>
    <xf numFmtId="164" fontId="0" fillId="27" borderId="13" xfId="0" applyNumberFormat="1" applyFill="1" applyBorder="1" applyAlignment="1">
      <alignment horizontal="center" vertical="center"/>
    </xf>
    <xf numFmtId="164" fontId="17" fillId="29" borderId="1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0" fontId="34" fillId="0" borderId="0" xfId="0" applyFont="1" applyAlignment="1">
      <alignment horizontal="right"/>
    </xf>
    <xf numFmtId="49" fontId="0" fillId="0" borderId="0" xfId="0" applyNumberFormat="1"/>
    <xf numFmtId="0" fontId="33" fillId="0" borderId="0" xfId="0" applyFont="1" applyAlignment="1">
      <alignment horizontal="left"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31" fillId="24" borderId="40" xfId="0" applyFont="1" applyFill="1" applyBorder="1" applyAlignment="1">
      <alignment horizontal="left"/>
    </xf>
    <xf numFmtId="0" fontId="31" fillId="24" borderId="20" xfId="0" applyFont="1" applyFill="1" applyBorder="1" applyAlignment="1">
      <alignment horizontal="left"/>
    </xf>
    <xf numFmtId="0" fontId="31" fillId="24" borderId="41" xfId="0" applyFont="1" applyFill="1" applyBorder="1" applyAlignment="1">
      <alignment horizontal="left"/>
    </xf>
    <xf numFmtId="0" fontId="12" fillId="24" borderId="40" xfId="0" applyFont="1" applyFill="1" applyBorder="1" applyAlignment="1">
      <alignment horizontal="left"/>
    </xf>
    <xf numFmtId="0" fontId="24" fillId="25" borderId="42" xfId="0" applyFont="1" applyFill="1" applyBorder="1" applyAlignment="1">
      <alignment horizontal="center" vertical="center" wrapText="1"/>
    </xf>
    <xf numFmtId="0" fontId="0" fillId="0" borderId="42" xfId="0" applyBorder="1"/>
    <xf numFmtId="0" fontId="0" fillId="0" borderId="43" xfId="0" applyBorder="1"/>
    <xf numFmtId="0" fontId="0" fillId="0" borderId="0" xfId="0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20" fillId="25" borderId="27" xfId="0" applyFont="1" applyFill="1" applyBorder="1" applyAlignment="1">
      <alignment horizontal="center" vertical="center" wrapText="1"/>
    </xf>
    <xf numFmtId="0" fontId="20" fillId="25" borderId="42" xfId="0" applyFont="1" applyFill="1" applyBorder="1" applyAlignment="1">
      <alignment horizontal="center" vertical="center" wrapText="1"/>
    </xf>
    <xf numFmtId="0" fontId="20" fillId="25" borderId="43" xfId="0" applyFont="1" applyFill="1" applyBorder="1" applyAlignment="1">
      <alignment horizontal="center" vertical="center" wrapText="1"/>
    </xf>
    <xf numFmtId="0" fontId="20" fillId="25" borderId="28" xfId="0" applyFont="1" applyFill="1" applyBorder="1" applyAlignment="1">
      <alignment horizontal="center" vertical="center" wrapText="1"/>
    </xf>
    <xf numFmtId="0" fontId="20" fillId="25" borderId="0" xfId="0" applyFont="1" applyFill="1" applyBorder="1" applyAlignment="1">
      <alignment horizontal="center" vertical="center" wrapText="1"/>
    </xf>
    <xf numFmtId="0" fontId="20" fillId="25" borderId="44" xfId="0" applyFont="1" applyFill="1" applyBorder="1" applyAlignment="1">
      <alignment horizontal="center" vertical="center" wrapText="1"/>
    </xf>
    <xf numFmtId="0" fontId="20" fillId="25" borderId="29" xfId="0" applyFont="1" applyFill="1" applyBorder="1" applyAlignment="1">
      <alignment horizontal="center" vertical="center" wrapText="1"/>
    </xf>
    <xf numFmtId="0" fontId="20" fillId="25" borderId="45" xfId="0" applyFont="1" applyFill="1" applyBorder="1" applyAlignment="1">
      <alignment horizontal="center" vertical="center" wrapText="1"/>
    </xf>
    <xf numFmtId="0" fontId="20" fillId="25" borderId="46" xfId="0" applyFont="1" applyFill="1" applyBorder="1" applyAlignment="1">
      <alignment horizontal="center" vertical="center" wrapText="1"/>
    </xf>
  </cellXfs>
  <cellStyles count="4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47625</xdr:rowOff>
    </xdr:from>
    <xdr:to>
      <xdr:col>1</xdr:col>
      <xdr:colOff>1533525</xdr:colOff>
      <xdr:row>4</xdr:row>
      <xdr:rowOff>257175</xdr:rowOff>
    </xdr:to>
    <xdr:pic>
      <xdr:nvPicPr>
        <xdr:cNvPr id="20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0050" y="238125"/>
          <a:ext cx="14954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72"/>
  <sheetViews>
    <sheetView tabSelected="1" zoomScale="90" zoomScaleNormal="90" workbookViewId="0">
      <selection activeCell="F72" sqref="F72"/>
    </sheetView>
  </sheetViews>
  <sheetFormatPr baseColWidth="10" defaultColWidth="9.140625" defaultRowHeight="15"/>
  <cols>
    <col min="1" max="1" width="5.42578125" style="4" customWidth="1"/>
    <col min="2" max="2" width="32" bestFit="1" customWidth="1"/>
    <col min="3" max="3" width="24.28515625" bestFit="1" customWidth="1"/>
    <col min="4" max="4" width="24.7109375" style="1" bestFit="1" customWidth="1"/>
    <col min="5" max="5" width="24.85546875" customWidth="1"/>
    <col min="6" max="6" width="11.42578125" customWidth="1"/>
    <col min="7" max="7" width="11" customWidth="1"/>
    <col min="8" max="8" width="12.28515625" customWidth="1"/>
    <col min="9" max="10" width="19.5703125" bestFit="1" customWidth="1"/>
    <col min="11" max="13" width="24.7109375" bestFit="1" customWidth="1"/>
    <col min="14" max="14" width="11.28515625" bestFit="1" customWidth="1"/>
    <col min="17" max="17" width="19.28515625" customWidth="1"/>
    <col min="19" max="20" width="24.7109375" bestFit="1" customWidth="1"/>
    <col min="21" max="21" width="24.28515625" bestFit="1" customWidth="1"/>
    <col min="22" max="22" width="11.5703125" bestFit="1" customWidth="1"/>
    <col min="25" max="25" width="19.7109375" customWidth="1"/>
    <col min="27" max="29" width="20.28515625" bestFit="1" customWidth="1"/>
    <col min="30" max="30" width="11.5703125" bestFit="1" customWidth="1"/>
  </cols>
  <sheetData>
    <row r="1" spans="1:32" ht="46.5" customHeight="1">
      <c r="A1"/>
      <c r="B1" s="77" t="s">
        <v>51</v>
      </c>
      <c r="C1" s="77"/>
      <c r="D1" s="77"/>
      <c r="E1" s="77"/>
      <c r="F1" s="77"/>
      <c r="G1" s="77"/>
      <c r="H1" s="77"/>
      <c r="I1" s="77"/>
      <c r="J1" s="77"/>
    </row>
    <row r="2" spans="1:32" ht="14.25" customHeight="1">
      <c r="A2"/>
      <c r="B2" s="72"/>
      <c r="C2" s="72"/>
      <c r="D2" s="72"/>
      <c r="E2" s="72"/>
      <c r="F2" s="72"/>
      <c r="G2" s="72"/>
      <c r="H2" s="72"/>
      <c r="I2" s="72"/>
      <c r="J2" s="72"/>
    </row>
    <row r="3" spans="1:32" ht="15" customHeight="1">
      <c r="A3"/>
      <c r="B3" s="38"/>
      <c r="C3" s="85" t="s">
        <v>19</v>
      </c>
      <c r="D3" s="86"/>
      <c r="E3" s="87"/>
      <c r="F3" s="92" t="s">
        <v>36</v>
      </c>
      <c r="G3" s="93"/>
      <c r="H3" s="93"/>
      <c r="I3" s="93"/>
      <c r="J3" s="94"/>
    </row>
    <row r="4" spans="1:32" ht="15" customHeight="1">
      <c r="A4"/>
      <c r="B4" s="39"/>
      <c r="C4" s="88"/>
      <c r="D4" s="88"/>
      <c r="E4" s="89"/>
      <c r="F4" s="95"/>
      <c r="G4" s="96"/>
      <c r="H4" s="96"/>
      <c r="I4" s="96"/>
      <c r="J4" s="97"/>
      <c r="K4" s="40"/>
    </row>
    <row r="5" spans="1:32" ht="30" customHeight="1">
      <c r="A5"/>
      <c r="B5" s="41"/>
      <c r="C5" s="90"/>
      <c r="D5" s="90"/>
      <c r="E5" s="91"/>
      <c r="F5" s="98"/>
      <c r="G5" s="99"/>
      <c r="H5" s="99"/>
      <c r="I5" s="99"/>
      <c r="J5" s="100"/>
    </row>
    <row r="6" spans="1:32">
      <c r="A6"/>
    </row>
    <row r="8" spans="1:32">
      <c r="B8" s="6" t="s">
        <v>24</v>
      </c>
      <c r="C8" s="5"/>
      <c r="D8"/>
      <c r="G8" s="3"/>
    </row>
    <row r="9" spans="1:32">
      <c r="B9" s="6" t="s">
        <v>20</v>
      </c>
      <c r="C9" s="81" t="s">
        <v>43</v>
      </c>
      <c r="D9" s="82"/>
      <c r="E9" s="82"/>
      <c r="F9" s="83"/>
    </row>
    <row r="10" spans="1:32">
      <c r="B10" s="2" t="s">
        <v>21</v>
      </c>
      <c r="C10" s="21" t="s">
        <v>50</v>
      </c>
      <c r="D10"/>
    </row>
    <row r="11" spans="1:32" ht="18">
      <c r="B11" s="6" t="s">
        <v>22</v>
      </c>
      <c r="C11" s="84" t="s">
        <v>48</v>
      </c>
      <c r="D11" s="82"/>
      <c r="E11" s="82"/>
      <c r="F11" s="83"/>
    </row>
    <row r="12" spans="1:32">
      <c r="B12" s="2" t="s">
        <v>23</v>
      </c>
      <c r="C12" s="55">
        <v>200</v>
      </c>
      <c r="D12"/>
    </row>
    <row r="13" spans="1:32">
      <c r="B13" s="2" t="s">
        <v>18</v>
      </c>
      <c r="C13" s="5" t="s">
        <v>49</v>
      </c>
      <c r="D13"/>
    </row>
    <row r="14" spans="1:32">
      <c r="B14" s="2"/>
      <c r="D14"/>
    </row>
    <row r="15" spans="1:32" ht="15.75" thickBot="1">
      <c r="B15" s="2"/>
      <c r="D15"/>
    </row>
    <row r="16" spans="1:32" ht="15.75" thickBot="1">
      <c r="B16" s="17"/>
      <c r="C16" s="78" t="s">
        <v>44</v>
      </c>
      <c r="D16" s="79"/>
      <c r="E16" s="80"/>
      <c r="F16" s="36"/>
      <c r="G16" s="36"/>
      <c r="H16" s="36"/>
      <c r="J16" s="17"/>
      <c r="K16" s="78" t="s">
        <v>44</v>
      </c>
      <c r="L16" s="79"/>
      <c r="M16" s="80"/>
      <c r="N16" s="36"/>
      <c r="O16" s="36"/>
      <c r="P16" s="36"/>
      <c r="R16" s="17"/>
      <c r="S16" s="78" t="s">
        <v>46</v>
      </c>
      <c r="T16" s="79"/>
      <c r="U16" s="80"/>
      <c r="V16" s="36"/>
      <c r="W16" s="36"/>
      <c r="X16" s="36"/>
      <c r="Z16" s="17"/>
      <c r="AA16" s="78" t="s">
        <v>47</v>
      </c>
      <c r="AB16" s="79"/>
      <c r="AC16" s="80"/>
      <c r="AD16" s="36"/>
      <c r="AE16" s="36"/>
      <c r="AF16" s="36"/>
    </row>
    <row r="17" spans="1:33" ht="15.75" thickBot="1">
      <c r="B17" s="18"/>
      <c r="C17" s="22" t="s">
        <v>37</v>
      </c>
      <c r="D17" s="22" t="s">
        <v>38</v>
      </c>
      <c r="E17" s="22" t="s">
        <v>39</v>
      </c>
      <c r="F17" s="42" t="s">
        <v>31</v>
      </c>
      <c r="G17" s="42" t="s">
        <v>0</v>
      </c>
      <c r="H17" s="42" t="s">
        <v>10</v>
      </c>
      <c r="J17" s="18"/>
      <c r="K17" s="22" t="s">
        <v>37</v>
      </c>
      <c r="L17" s="22" t="s">
        <v>38</v>
      </c>
      <c r="M17" s="22" t="s">
        <v>39</v>
      </c>
      <c r="N17" s="42" t="s">
        <v>31</v>
      </c>
      <c r="O17" s="42" t="s">
        <v>0</v>
      </c>
      <c r="P17" s="42" t="s">
        <v>10</v>
      </c>
      <c r="R17" s="18"/>
      <c r="S17" s="22" t="s">
        <v>37</v>
      </c>
      <c r="T17" s="22" t="s">
        <v>38</v>
      </c>
      <c r="U17" s="22" t="s">
        <v>39</v>
      </c>
      <c r="V17" s="42" t="s">
        <v>31</v>
      </c>
      <c r="W17" s="42" t="s">
        <v>0</v>
      </c>
      <c r="X17" s="42" t="s">
        <v>10</v>
      </c>
      <c r="Z17" s="18"/>
      <c r="AA17" s="22" t="s">
        <v>4</v>
      </c>
      <c r="AB17" s="15" t="s">
        <v>5</v>
      </c>
      <c r="AC17" s="22" t="s">
        <v>6</v>
      </c>
      <c r="AD17" s="42" t="s">
        <v>31</v>
      </c>
      <c r="AE17" s="42" t="s">
        <v>0</v>
      </c>
      <c r="AF17" s="42" t="s">
        <v>10</v>
      </c>
    </row>
    <row r="18" spans="1:33">
      <c r="B18" s="19" t="s">
        <v>25</v>
      </c>
      <c r="C18" s="23">
        <v>30145</v>
      </c>
      <c r="D18" s="7">
        <v>29854</v>
      </c>
      <c r="E18" s="23">
        <v>27547</v>
      </c>
      <c r="F18" s="30">
        <f t="shared" ref="F18:F23" si="0">AVERAGE(C18:E18)</f>
        <v>29182</v>
      </c>
      <c r="G18" s="32">
        <f t="shared" ref="G18:G23" si="1">STDEV(C18:E18)</f>
        <v>1423.4075312432487</v>
      </c>
      <c r="H18" s="59">
        <f t="shared" ref="H18:H23" si="2">100*G18/F18</f>
        <v>4.877690121455859</v>
      </c>
      <c r="J18" s="19" t="s">
        <v>25</v>
      </c>
      <c r="K18" s="23">
        <v>214541</v>
      </c>
      <c r="L18" s="7">
        <v>232541</v>
      </c>
      <c r="M18" s="23">
        <v>256214</v>
      </c>
      <c r="N18" s="30">
        <f t="shared" ref="N18:N23" si="3">AVERAGE(K18:M18)</f>
        <v>234432</v>
      </c>
      <c r="O18" s="32">
        <f t="shared" ref="O18:O23" si="4">STDEV(K18:M18)</f>
        <v>20900.756995860222</v>
      </c>
      <c r="P18" s="59">
        <f t="shared" ref="P18:P23" si="5">100*O18/N18</f>
        <v>8.915488071534698</v>
      </c>
      <c r="R18" s="19" t="s">
        <v>25</v>
      </c>
      <c r="S18" s="23">
        <v>1012455</v>
      </c>
      <c r="T18" s="7">
        <v>1121244</v>
      </c>
      <c r="U18" s="23">
        <v>1054121</v>
      </c>
      <c r="V18" s="30">
        <f t="shared" ref="V18:V23" si="6">AVERAGE(S18:U18)</f>
        <v>1062606.6666666667</v>
      </c>
      <c r="W18" s="32">
        <f t="shared" ref="W18:W23" si="7">STDEV(S18:U18)</f>
        <v>54888.674007788271</v>
      </c>
      <c r="X18" s="59">
        <f t="shared" ref="X18:X23" si="8">100*W18/V18</f>
        <v>5.1654742746881821</v>
      </c>
      <c r="Z18" s="19" t="s">
        <v>25</v>
      </c>
      <c r="AA18" s="23">
        <v>165458</v>
      </c>
      <c r="AB18" s="7">
        <v>154578</v>
      </c>
      <c r="AC18" s="23">
        <v>175421</v>
      </c>
      <c r="AD18" s="30">
        <f t="shared" ref="AD18:AD23" si="9">AVERAGE(AA18:AC18)</f>
        <v>165152.33333333334</v>
      </c>
      <c r="AE18" s="32">
        <f t="shared" ref="AE18:AE23" si="10">STDEV(AA18:AC18)</f>
        <v>10424.861453915628</v>
      </c>
      <c r="AF18" s="59">
        <f t="shared" ref="AF18:AF23" si="11">100*AE18/AD18</f>
        <v>6.3122701590141794</v>
      </c>
    </row>
    <row r="19" spans="1:33">
      <c r="B19" s="19" t="s">
        <v>26</v>
      </c>
      <c r="C19" s="23">
        <v>27857</v>
      </c>
      <c r="D19" s="7">
        <v>28545</v>
      </c>
      <c r="E19" s="23">
        <v>28545</v>
      </c>
      <c r="F19" s="31">
        <f t="shared" si="0"/>
        <v>28315.666666666668</v>
      </c>
      <c r="G19" s="33">
        <f t="shared" si="1"/>
        <v>397.21698520236248</v>
      </c>
      <c r="H19" s="60">
        <f t="shared" si="2"/>
        <v>1.4028169983720289</v>
      </c>
      <c r="J19" s="19" t="s">
        <v>26</v>
      </c>
      <c r="K19" s="23">
        <v>200212</v>
      </c>
      <c r="L19" s="7">
        <v>189548</v>
      </c>
      <c r="M19" s="23">
        <v>199999</v>
      </c>
      <c r="N19" s="31">
        <f t="shared" si="3"/>
        <v>196586.33333333334</v>
      </c>
      <c r="O19" s="33">
        <f t="shared" si="4"/>
        <v>6096.3057939489781</v>
      </c>
      <c r="P19" s="60">
        <f t="shared" si="5"/>
        <v>3.1010832190516693</v>
      </c>
      <c r="R19" s="19" t="s">
        <v>26</v>
      </c>
      <c r="S19" s="23">
        <v>1222315</v>
      </c>
      <c r="T19" s="7">
        <v>1454124</v>
      </c>
      <c r="U19" s="23">
        <v>1336521</v>
      </c>
      <c r="V19" s="31">
        <f t="shared" si="6"/>
        <v>1337653.3333333333</v>
      </c>
      <c r="W19" s="33">
        <f t="shared" si="7"/>
        <v>115908.64831553122</v>
      </c>
      <c r="X19" s="60">
        <f t="shared" si="8"/>
        <v>8.665073784602729</v>
      </c>
      <c r="Z19" s="19" t="s">
        <v>26</v>
      </c>
      <c r="AA19" s="23">
        <v>175452</v>
      </c>
      <c r="AB19" s="7">
        <v>181545</v>
      </c>
      <c r="AC19" s="23">
        <v>198754</v>
      </c>
      <c r="AD19" s="31">
        <f t="shared" si="9"/>
        <v>185250.33333333334</v>
      </c>
      <c r="AE19" s="33">
        <f t="shared" si="10"/>
        <v>12084.821981863692</v>
      </c>
      <c r="AF19" s="60">
        <f t="shared" si="11"/>
        <v>6.523508899775452</v>
      </c>
    </row>
    <row r="20" spans="1:33">
      <c r="B20" s="19" t="s">
        <v>27</v>
      </c>
      <c r="C20" s="23">
        <v>32542</v>
      </c>
      <c r="D20" s="7">
        <v>30125</v>
      </c>
      <c r="E20" s="23">
        <v>32545</v>
      </c>
      <c r="F20" s="31">
        <f t="shared" si="0"/>
        <v>31737.333333333332</v>
      </c>
      <c r="G20" s="33">
        <f t="shared" si="1"/>
        <v>1396.3224317231511</v>
      </c>
      <c r="H20" s="60">
        <f t="shared" si="2"/>
        <v>4.3996211561247049</v>
      </c>
      <c r="J20" s="19" t="s">
        <v>27</v>
      </c>
      <c r="K20" s="23">
        <v>189954</v>
      </c>
      <c r="L20" s="7">
        <v>201457</v>
      </c>
      <c r="M20" s="23">
        <v>214521</v>
      </c>
      <c r="N20" s="31">
        <f t="shared" si="3"/>
        <v>201977.33333333334</v>
      </c>
      <c r="O20" s="33">
        <f t="shared" si="4"/>
        <v>12291.76278380509</v>
      </c>
      <c r="P20" s="60">
        <f t="shared" si="5"/>
        <v>6.0857139664872077</v>
      </c>
      <c r="R20" s="19" t="s">
        <v>27</v>
      </c>
      <c r="S20" s="23">
        <v>999854</v>
      </c>
      <c r="T20" s="7">
        <v>1254121</v>
      </c>
      <c r="U20" s="23">
        <v>1111224</v>
      </c>
      <c r="V20" s="31">
        <f t="shared" si="6"/>
        <v>1121733</v>
      </c>
      <c r="W20" s="33">
        <f t="shared" si="7"/>
        <v>127458.84093698639</v>
      </c>
      <c r="X20" s="60">
        <f t="shared" si="8"/>
        <v>11.362671949295098</v>
      </c>
      <c r="Z20" s="19" t="s">
        <v>27</v>
      </c>
      <c r="AA20" s="23">
        <v>155445</v>
      </c>
      <c r="AB20" s="7">
        <v>145684</v>
      </c>
      <c r="AC20" s="23">
        <v>155455</v>
      </c>
      <c r="AD20" s="31">
        <f t="shared" si="9"/>
        <v>152194.66666666666</v>
      </c>
      <c r="AE20" s="33">
        <f t="shared" si="10"/>
        <v>5638.4049458455784</v>
      </c>
      <c r="AF20" s="60">
        <f t="shared" si="11"/>
        <v>3.7047322809245915</v>
      </c>
    </row>
    <row r="21" spans="1:33">
      <c r="B21" s="19" t="s">
        <v>28</v>
      </c>
      <c r="C21" s="23">
        <v>22235</v>
      </c>
      <c r="D21" s="7">
        <v>25456</v>
      </c>
      <c r="E21" s="23">
        <v>22454</v>
      </c>
      <c r="F21" s="31">
        <f t="shared" si="0"/>
        <v>23381.666666666668</v>
      </c>
      <c r="G21" s="33">
        <f t="shared" si="1"/>
        <v>1799.7595209731141</v>
      </c>
      <c r="H21" s="60">
        <f t="shared" si="2"/>
        <v>7.6973106606591237</v>
      </c>
      <c r="J21" s="19" t="s">
        <v>28</v>
      </c>
      <c r="K21" s="23">
        <v>201256</v>
      </c>
      <c r="L21" s="7">
        <v>222121</v>
      </c>
      <c r="M21" s="23">
        <v>199884</v>
      </c>
      <c r="N21" s="31">
        <f t="shared" si="3"/>
        <v>207753.66666666666</v>
      </c>
      <c r="O21" s="33">
        <f t="shared" si="4"/>
        <v>12461.372168960201</v>
      </c>
      <c r="P21" s="60">
        <f t="shared" si="5"/>
        <v>5.9981478877838663</v>
      </c>
      <c r="R21" s="19" t="s">
        <v>28</v>
      </c>
      <c r="S21" s="23">
        <v>1122114</v>
      </c>
      <c r="T21" s="7">
        <v>1333254</v>
      </c>
      <c r="U21" s="23">
        <v>1098545</v>
      </c>
      <c r="V21" s="31">
        <f t="shared" si="6"/>
        <v>1184637.6666666667</v>
      </c>
      <c r="W21" s="33">
        <f t="shared" si="7"/>
        <v>129243.89865805369</v>
      </c>
      <c r="X21" s="60">
        <f t="shared" si="8"/>
        <v>10.909994025575783</v>
      </c>
      <c r="Z21" s="19" t="s">
        <v>28</v>
      </c>
      <c r="AA21" s="23">
        <v>187545</v>
      </c>
      <c r="AB21" s="7">
        <v>187896</v>
      </c>
      <c r="AC21" s="23">
        <v>178754</v>
      </c>
      <c r="AD21" s="31">
        <f t="shared" si="9"/>
        <v>184731.66666666666</v>
      </c>
      <c r="AE21" s="33">
        <f t="shared" si="10"/>
        <v>5179.7851628552971</v>
      </c>
      <c r="AF21" s="60">
        <f t="shared" si="11"/>
        <v>2.8039508636068335</v>
      </c>
    </row>
    <row r="22" spans="1:33">
      <c r="B22" s="19" t="s">
        <v>29</v>
      </c>
      <c r="C22" s="23">
        <v>27458</v>
      </c>
      <c r="D22" s="7">
        <v>31021</v>
      </c>
      <c r="E22" s="23">
        <v>25454</v>
      </c>
      <c r="F22" s="31">
        <f t="shared" si="0"/>
        <v>27977.666666666668</v>
      </c>
      <c r="G22" s="33">
        <f t="shared" si="1"/>
        <v>2819.6475548077378</v>
      </c>
      <c r="H22" s="60">
        <f t="shared" si="2"/>
        <v>10.078208409592429</v>
      </c>
      <c r="J22" s="19" t="s">
        <v>29</v>
      </c>
      <c r="K22" s="23">
        <v>254545</v>
      </c>
      <c r="L22" s="7">
        <v>254785</v>
      </c>
      <c r="M22" s="23">
        <v>214544</v>
      </c>
      <c r="N22" s="31">
        <f t="shared" si="3"/>
        <v>241291.33333333334</v>
      </c>
      <c r="O22" s="33">
        <f t="shared" si="4"/>
        <v>23164.180976959411</v>
      </c>
      <c r="P22" s="60">
        <f t="shared" si="5"/>
        <v>9.6000882654824231</v>
      </c>
      <c r="R22" s="19" t="s">
        <v>29</v>
      </c>
      <c r="S22" s="23">
        <v>1098574</v>
      </c>
      <c r="T22" s="7">
        <v>1119554</v>
      </c>
      <c r="U22" s="23">
        <v>995455</v>
      </c>
      <c r="V22" s="31">
        <f t="shared" si="6"/>
        <v>1071194.3333333333</v>
      </c>
      <c r="W22" s="33">
        <f t="shared" si="7"/>
        <v>66425.710837997452</v>
      </c>
      <c r="X22" s="60">
        <f t="shared" si="8"/>
        <v>6.2010887073398244</v>
      </c>
      <c r="Z22" s="19" t="s">
        <v>29</v>
      </c>
      <c r="AA22" s="23">
        <v>145256</v>
      </c>
      <c r="AB22" s="7">
        <v>158475</v>
      </c>
      <c r="AC22" s="23">
        <v>165287</v>
      </c>
      <c r="AD22" s="31">
        <f t="shared" si="9"/>
        <v>156339.33333333334</v>
      </c>
      <c r="AE22" s="33">
        <f t="shared" si="10"/>
        <v>10184.843854146016</v>
      </c>
      <c r="AF22" s="60">
        <f t="shared" si="11"/>
        <v>6.514575466706618</v>
      </c>
    </row>
    <row r="23" spans="1:33" ht="15.75" thickBot="1">
      <c r="B23" s="19" t="s">
        <v>30</v>
      </c>
      <c r="C23" s="24">
        <v>23522</v>
      </c>
      <c r="D23" s="8">
        <v>27545</v>
      </c>
      <c r="E23" s="24">
        <v>27125</v>
      </c>
      <c r="F23" s="35">
        <f t="shared" si="0"/>
        <v>26064</v>
      </c>
      <c r="G23" s="34">
        <f t="shared" si="1"/>
        <v>2211.4300802874145</v>
      </c>
      <c r="H23" s="61">
        <f t="shared" si="2"/>
        <v>8.4846151023918601</v>
      </c>
      <c r="J23" s="19" t="s">
        <v>30</v>
      </c>
      <c r="K23" s="24">
        <v>232145</v>
      </c>
      <c r="L23" s="8">
        <v>222225</v>
      </c>
      <c r="M23" s="24">
        <v>200001</v>
      </c>
      <c r="N23" s="35">
        <f t="shared" si="3"/>
        <v>218123.66666666666</v>
      </c>
      <c r="O23" s="34">
        <f t="shared" si="4"/>
        <v>16459.796029517747</v>
      </c>
      <c r="P23" s="61">
        <f t="shared" si="5"/>
        <v>7.5460844213073699</v>
      </c>
      <c r="R23" s="19" t="s">
        <v>30</v>
      </c>
      <c r="S23" s="24">
        <v>974554</v>
      </c>
      <c r="T23" s="8">
        <v>1000012</v>
      </c>
      <c r="U23" s="24">
        <v>1112445</v>
      </c>
      <c r="V23" s="35">
        <f t="shared" si="6"/>
        <v>1029003.6666666666</v>
      </c>
      <c r="W23" s="34">
        <f t="shared" si="7"/>
        <v>73374.856199744958</v>
      </c>
      <c r="X23" s="61">
        <f t="shared" si="8"/>
        <v>7.130670042939105</v>
      </c>
      <c r="Z23" s="19" t="s">
        <v>30</v>
      </c>
      <c r="AA23" s="24">
        <v>178955</v>
      </c>
      <c r="AB23" s="8">
        <v>185452</v>
      </c>
      <c r="AC23" s="24">
        <v>175545</v>
      </c>
      <c r="AD23" s="35">
        <f t="shared" si="9"/>
        <v>179984</v>
      </c>
      <c r="AE23" s="34">
        <f t="shared" si="10"/>
        <v>5033.0202662019947</v>
      </c>
      <c r="AF23" s="61">
        <f t="shared" si="11"/>
        <v>2.7963709364176785</v>
      </c>
    </row>
    <row r="24" spans="1:33">
      <c r="B24" s="20" t="s">
        <v>32</v>
      </c>
      <c r="C24" s="25">
        <f>AVERAGE(C18:C23)</f>
        <v>27293.166666666668</v>
      </c>
      <c r="D24" s="10">
        <f>AVERAGE(D18:D23)</f>
        <v>28757.666666666668</v>
      </c>
      <c r="E24" s="25">
        <f>AVERAGE(E18:E23)</f>
        <v>27278.333333333332</v>
      </c>
      <c r="J24" s="20" t="s">
        <v>32</v>
      </c>
      <c r="K24" s="25">
        <f>AVERAGE(K18:K23)</f>
        <v>215442.16666666666</v>
      </c>
      <c r="L24" s="10">
        <f>AVERAGE(L18:L23)</f>
        <v>220446.16666666666</v>
      </c>
      <c r="M24" s="25">
        <f>AVERAGE(M18:M23)</f>
        <v>214193.83333333334</v>
      </c>
      <c r="R24" s="20" t="s">
        <v>32</v>
      </c>
      <c r="S24" s="25">
        <f>AVERAGE(S18:S23)</f>
        <v>1071644.3333333333</v>
      </c>
      <c r="T24" s="10">
        <f>AVERAGE(T18:T23)</f>
        <v>1213718.1666666667</v>
      </c>
      <c r="U24" s="25">
        <f>AVERAGE(U18:U23)</f>
        <v>1118051.8333333333</v>
      </c>
      <c r="Z24" s="20" t="s">
        <v>32</v>
      </c>
      <c r="AA24" s="25">
        <f>AVERAGE(AA18:AA23)</f>
        <v>168018.5</v>
      </c>
      <c r="AB24" s="10">
        <f>AVERAGE(AB18:AB23)</f>
        <v>168938.33333333334</v>
      </c>
      <c r="AC24" s="25">
        <f>AVERAGE(AC18:AC23)</f>
        <v>174869.33333333334</v>
      </c>
    </row>
    <row r="25" spans="1:33">
      <c r="B25" s="9" t="s">
        <v>33</v>
      </c>
      <c r="C25" s="13">
        <f>STDEV(C18:C23)</f>
        <v>3894.4840693815404</v>
      </c>
      <c r="D25" s="11">
        <f>STDEV(D18:D23)</f>
        <v>2030.32092701292</v>
      </c>
      <c r="E25" s="13">
        <f>STDEV(E18:E23)</f>
        <v>3347.8440624776126</v>
      </c>
      <c r="J25" s="9" t="s">
        <v>33</v>
      </c>
      <c r="K25" s="13">
        <f>STDEV(K18:K23)</f>
        <v>24048.618500168832</v>
      </c>
      <c r="L25" s="11">
        <f>STDEV(L18:L23)</f>
        <v>23007.368110382871</v>
      </c>
      <c r="M25" s="13">
        <f>STDEV(M18:M23)</f>
        <v>21788.185802555075</v>
      </c>
      <c r="R25" s="9" t="s">
        <v>33</v>
      </c>
      <c r="S25" s="13">
        <f>STDEV(S18:S23)</f>
        <v>93869.91633247897</v>
      </c>
      <c r="T25" s="11">
        <f>STDEV(T18:T23)</f>
        <v>165411.52109138831</v>
      </c>
      <c r="U25" s="13">
        <f>STDEV(U18:U23)</f>
        <v>116021.10516008112</v>
      </c>
      <c r="Z25" s="9" t="s">
        <v>33</v>
      </c>
      <c r="AA25" s="13">
        <f>STDEV(AA18:AA23)</f>
        <v>15741.211042991577</v>
      </c>
      <c r="AB25" s="11">
        <f>STDEV(AB18:AB23)</f>
        <v>18152.062655981241</v>
      </c>
      <c r="AC25" s="13">
        <f>STDEV(AC18:AC23)</f>
        <v>14526.295118393702</v>
      </c>
    </row>
    <row r="26" spans="1:33" ht="15.75" thickBot="1">
      <c r="B26" s="9" t="s">
        <v>34</v>
      </c>
      <c r="C26" s="14">
        <f>100*C25/C24</f>
        <v>14.269081037554724</v>
      </c>
      <c r="D26" s="12">
        <f>100*D25/D24</f>
        <v>7.0601031389180395</v>
      </c>
      <c r="E26" s="14">
        <f>100*E25/E24</f>
        <v>12.272905465183404</v>
      </c>
      <c r="J26" s="9" t="s">
        <v>34</v>
      </c>
      <c r="K26" s="14">
        <f>100*K25/K24</f>
        <v>11.16244738541689</v>
      </c>
      <c r="L26" s="12">
        <f>100*L25/L24</f>
        <v>10.436728593775898</v>
      </c>
      <c r="M26" s="14">
        <f>100*M25/M24</f>
        <v>10.172181646633964</v>
      </c>
      <c r="R26" s="9" t="s">
        <v>34</v>
      </c>
      <c r="S26" s="14">
        <f>100*S25/S24</f>
        <v>8.7594282368384331</v>
      </c>
      <c r="T26" s="12">
        <f>100*T25/T24</f>
        <v>13.628495118077657</v>
      </c>
      <c r="U26" s="14">
        <f>100*U25/U24</f>
        <v>10.377077493283881</v>
      </c>
      <c r="Z26" s="9" t="s">
        <v>34</v>
      </c>
      <c r="AA26" s="14">
        <f>100*AA25/AA24</f>
        <v>9.3687368015971924</v>
      </c>
      <c r="AB26" s="12">
        <f>100*AB25/AB24</f>
        <v>10.744786158251772</v>
      </c>
      <c r="AC26" s="14">
        <f>100*AC25/AC24</f>
        <v>8.3069425847835152</v>
      </c>
    </row>
    <row r="27" spans="1:33" s="27" customFormat="1" ht="15.75" thickBot="1">
      <c r="A27" s="4"/>
      <c r="B27" s="20"/>
      <c r="C27" s="26"/>
      <c r="D27" s="26"/>
      <c r="E27" s="26"/>
      <c r="F27" s="26"/>
      <c r="G27" s="26"/>
      <c r="H27" s="26"/>
      <c r="I27" s="26"/>
      <c r="J27" s="20"/>
      <c r="K27" s="26"/>
      <c r="L27" s="26"/>
      <c r="M27" s="26"/>
      <c r="N27" s="26"/>
      <c r="O27" s="26"/>
      <c r="P27" s="26"/>
      <c r="R27" s="20"/>
      <c r="S27" s="26"/>
      <c r="T27" s="26"/>
      <c r="U27" s="26"/>
      <c r="V27" s="26"/>
      <c r="W27" s="26"/>
      <c r="X27" s="26"/>
      <c r="Z27" s="20"/>
      <c r="AA27" s="26"/>
      <c r="AB27" s="26"/>
      <c r="AC27" s="26"/>
      <c r="AD27" s="26"/>
      <c r="AE27" s="26"/>
      <c r="AF27" s="26"/>
      <c r="AG27" s="26"/>
    </row>
    <row r="28" spans="1:33" ht="15.75" thickBot="1">
      <c r="B28" s="17"/>
      <c r="C28" s="78" t="s">
        <v>44</v>
      </c>
      <c r="D28" s="79"/>
      <c r="E28" s="80"/>
      <c r="F28" s="36"/>
      <c r="G28" s="36"/>
      <c r="H28" s="36"/>
      <c r="J28" s="17"/>
      <c r="K28" s="78" t="s">
        <v>45</v>
      </c>
      <c r="L28" s="79"/>
      <c r="M28" s="80"/>
      <c r="N28" s="36"/>
      <c r="O28" s="36"/>
      <c r="P28" s="36"/>
      <c r="R28" s="17"/>
      <c r="S28" s="78" t="s">
        <v>46</v>
      </c>
      <c r="T28" s="79"/>
      <c r="U28" s="80"/>
      <c r="V28" s="36"/>
      <c r="W28" s="36"/>
      <c r="X28" s="36"/>
      <c r="Z28" s="17"/>
      <c r="AA28" s="78" t="s">
        <v>47</v>
      </c>
      <c r="AB28" s="79"/>
      <c r="AC28" s="80"/>
      <c r="AD28" s="36"/>
      <c r="AE28" s="36"/>
      <c r="AF28" s="36"/>
    </row>
    <row r="29" spans="1:33" s="27" customFormat="1" ht="15.75" thickBot="1">
      <c r="A29" s="4"/>
      <c r="B29" s="9"/>
      <c r="C29" s="22" t="s">
        <v>40</v>
      </c>
      <c r="D29" s="22" t="s">
        <v>41</v>
      </c>
      <c r="E29" s="22" t="s">
        <v>42</v>
      </c>
      <c r="F29" s="42" t="s">
        <v>31</v>
      </c>
      <c r="G29" s="42" t="s">
        <v>0</v>
      </c>
      <c r="H29" s="42" t="s">
        <v>10</v>
      </c>
      <c r="I29" s="26"/>
      <c r="J29" s="9"/>
      <c r="K29" s="22" t="s">
        <v>40</v>
      </c>
      <c r="L29" s="22" t="s">
        <v>41</v>
      </c>
      <c r="M29" s="22" t="s">
        <v>42</v>
      </c>
      <c r="N29" s="42" t="s">
        <v>31</v>
      </c>
      <c r="O29" s="42" t="s">
        <v>0</v>
      </c>
      <c r="P29" s="42" t="s">
        <v>10</v>
      </c>
      <c r="R29" s="9"/>
      <c r="S29" s="22" t="s">
        <v>40</v>
      </c>
      <c r="T29" s="22" t="s">
        <v>41</v>
      </c>
      <c r="U29" s="22" t="s">
        <v>42</v>
      </c>
      <c r="V29" s="29" t="s">
        <v>1</v>
      </c>
      <c r="W29" s="29" t="s">
        <v>0</v>
      </c>
      <c r="X29" s="29" t="s">
        <v>10</v>
      </c>
      <c r="Z29" s="9"/>
      <c r="AA29" s="15" t="s">
        <v>7</v>
      </c>
      <c r="AB29" s="15" t="s">
        <v>8</v>
      </c>
      <c r="AC29" s="22" t="s">
        <v>9</v>
      </c>
      <c r="AD29" s="42" t="s">
        <v>31</v>
      </c>
      <c r="AE29" s="42" t="s">
        <v>0</v>
      </c>
      <c r="AF29" s="42" t="s">
        <v>10</v>
      </c>
      <c r="AG29" s="26"/>
    </row>
    <row r="30" spans="1:33" s="27" customFormat="1">
      <c r="A30" s="4"/>
      <c r="B30" s="19" t="s">
        <v>25</v>
      </c>
      <c r="C30" s="23">
        <v>32605</v>
      </c>
      <c r="D30" s="7">
        <v>33541</v>
      </c>
      <c r="E30" s="23">
        <v>30054</v>
      </c>
      <c r="F30" s="30">
        <f t="shared" ref="F30:F35" si="12">AVERAGE(C30:E30)</f>
        <v>32066.666666666668</v>
      </c>
      <c r="G30" s="32">
        <f t="shared" ref="G30:G35" si="13">STDEV(C30:E30)</f>
        <v>1804.7560315270466</v>
      </c>
      <c r="H30" s="59">
        <f t="shared" ref="H30:H35" si="14">100*G30/F30</f>
        <v>5.628137312454407</v>
      </c>
      <c r="I30" s="26"/>
      <c r="J30" s="19" t="s">
        <v>25</v>
      </c>
      <c r="K30" s="28">
        <v>222145</v>
      </c>
      <c r="L30" s="37">
        <v>263245</v>
      </c>
      <c r="M30" s="37">
        <v>275465</v>
      </c>
      <c r="N30" s="30">
        <f t="shared" ref="N30:N35" si="15">AVERAGE(K30:M30)</f>
        <v>253618.33333333334</v>
      </c>
      <c r="O30" s="32">
        <f t="shared" ref="O30:O35" si="16">STDEV(K30:M30)</f>
        <v>27933.136833039862</v>
      </c>
      <c r="P30" s="59">
        <f t="shared" ref="P30:P35" si="17">100*O30/N30</f>
        <v>11.013847644967777</v>
      </c>
      <c r="R30" s="19" t="s">
        <v>25</v>
      </c>
      <c r="S30" s="28">
        <v>1236552</v>
      </c>
      <c r="T30" s="37">
        <v>1321451</v>
      </c>
      <c r="U30" s="37">
        <v>1214552</v>
      </c>
      <c r="V30" s="30">
        <f t="shared" ref="V30:V35" si="18">AVERAGE(S30:U30)</f>
        <v>1257518.3333333333</v>
      </c>
      <c r="W30" s="32">
        <f t="shared" ref="W30:W35" si="19">STDEV(S30:U30)</f>
        <v>56449.441098504212</v>
      </c>
      <c r="X30" s="59">
        <f t="shared" ref="X30:X35" si="20">100*W30/V30</f>
        <v>4.488955715569757</v>
      </c>
      <c r="Z30" s="19" t="s">
        <v>25</v>
      </c>
      <c r="AA30" s="7">
        <v>187454</v>
      </c>
      <c r="AB30" s="23">
        <v>175455</v>
      </c>
      <c r="AC30" s="7">
        <v>183547</v>
      </c>
      <c r="AD30" s="30">
        <f t="shared" ref="AD30:AD35" si="21">AVERAGE(AA30:AC30)</f>
        <v>182152</v>
      </c>
      <c r="AE30" s="32">
        <f t="shared" ref="AE30:AE35" si="22">STDEV(AA30:AC30)</f>
        <v>6119.9280224525519</v>
      </c>
      <c r="AF30" s="59">
        <f t="shared" ref="AF30:AF35" si="23">100*AE30/AD30</f>
        <v>3.3597918345406868</v>
      </c>
      <c r="AG30" s="26"/>
    </row>
    <row r="31" spans="1:33">
      <c r="B31" s="19" t="s">
        <v>26</v>
      </c>
      <c r="C31" s="23">
        <v>28547</v>
      </c>
      <c r="D31" s="7">
        <v>30142</v>
      </c>
      <c r="E31" s="23">
        <v>29999</v>
      </c>
      <c r="F31" s="31">
        <f t="shared" si="12"/>
        <v>29562.666666666668</v>
      </c>
      <c r="G31" s="33">
        <f t="shared" si="13"/>
        <v>882.49438147404305</v>
      </c>
      <c r="H31" s="60">
        <f t="shared" si="14"/>
        <v>2.9851650103983953</v>
      </c>
      <c r="J31" s="19" t="s">
        <v>26</v>
      </c>
      <c r="K31" s="7">
        <v>235412</v>
      </c>
      <c r="L31" s="23">
        <v>222544</v>
      </c>
      <c r="M31" s="23">
        <v>202985</v>
      </c>
      <c r="N31" s="31">
        <f t="shared" si="15"/>
        <v>220313.66666666666</v>
      </c>
      <c r="O31" s="33">
        <f t="shared" si="16"/>
        <v>16328.146628853143</v>
      </c>
      <c r="P31" s="60">
        <f t="shared" si="17"/>
        <v>7.4113180883860181</v>
      </c>
      <c r="R31" s="19" t="s">
        <v>26</v>
      </c>
      <c r="S31" s="7">
        <v>1452214</v>
      </c>
      <c r="T31" s="23">
        <v>1714544</v>
      </c>
      <c r="U31" s="23">
        <v>1458544</v>
      </c>
      <c r="V31" s="31">
        <f t="shared" si="18"/>
        <v>1541767.3333333333</v>
      </c>
      <c r="W31" s="33">
        <f t="shared" si="19"/>
        <v>149662.45231631579</v>
      </c>
      <c r="X31" s="60">
        <f t="shared" si="20"/>
        <v>9.7072008908596104</v>
      </c>
      <c r="Z31" s="19" t="s">
        <v>26</v>
      </c>
      <c r="AA31" s="7">
        <v>191545</v>
      </c>
      <c r="AB31" s="23">
        <v>195424</v>
      </c>
      <c r="AC31" s="7">
        <v>201214</v>
      </c>
      <c r="AD31" s="31">
        <f t="shared" si="21"/>
        <v>196061</v>
      </c>
      <c r="AE31" s="33">
        <f t="shared" si="22"/>
        <v>4865.8726863739457</v>
      </c>
      <c r="AF31" s="60">
        <f t="shared" si="23"/>
        <v>2.4818157034667507</v>
      </c>
    </row>
    <row r="32" spans="1:33">
      <c r="B32" s="19" t="s">
        <v>27</v>
      </c>
      <c r="C32" s="23">
        <v>35012</v>
      </c>
      <c r="D32" s="7">
        <v>36214</v>
      </c>
      <c r="E32" s="23">
        <v>38125</v>
      </c>
      <c r="F32" s="31">
        <f t="shared" si="12"/>
        <v>36450.333333333336</v>
      </c>
      <c r="G32" s="33">
        <f t="shared" si="13"/>
        <v>1569.8988290120017</v>
      </c>
      <c r="H32" s="60">
        <f t="shared" si="14"/>
        <v>4.3069532853252417</v>
      </c>
      <c r="J32" s="19" t="s">
        <v>27</v>
      </c>
      <c r="K32" s="7">
        <v>199654</v>
      </c>
      <c r="L32" s="23">
        <v>221425</v>
      </c>
      <c r="M32" s="23">
        <v>235452</v>
      </c>
      <c r="N32" s="31">
        <f t="shared" si="15"/>
        <v>218843.66666666666</v>
      </c>
      <c r="O32" s="33">
        <f t="shared" si="16"/>
        <v>18038.061490452023</v>
      </c>
      <c r="P32" s="60">
        <f t="shared" si="17"/>
        <v>8.24244163205638</v>
      </c>
      <c r="R32" s="19" t="s">
        <v>27</v>
      </c>
      <c r="S32" s="7">
        <v>1202541</v>
      </c>
      <c r="T32" s="23">
        <v>1555265</v>
      </c>
      <c r="U32" s="23">
        <v>1356255</v>
      </c>
      <c r="V32" s="31">
        <f t="shared" si="18"/>
        <v>1371353.6666666667</v>
      </c>
      <c r="W32" s="33">
        <f t="shared" si="19"/>
        <v>176846.06963496105</v>
      </c>
      <c r="X32" s="60">
        <f t="shared" si="20"/>
        <v>12.895730250593832</v>
      </c>
      <c r="Z32" s="19" t="s">
        <v>27</v>
      </c>
      <c r="AA32" s="7">
        <v>165456</v>
      </c>
      <c r="AB32" s="23">
        <v>154574</v>
      </c>
      <c r="AC32" s="7">
        <v>165452</v>
      </c>
      <c r="AD32" s="31">
        <f t="shared" si="21"/>
        <v>161827.33333333334</v>
      </c>
      <c r="AE32" s="33">
        <f t="shared" si="22"/>
        <v>6281.5712471750148</v>
      </c>
      <c r="AF32" s="60">
        <f t="shared" si="23"/>
        <v>3.8816503478038409</v>
      </c>
    </row>
    <row r="33" spans="2:32">
      <c r="B33" s="19" t="s">
        <v>28</v>
      </c>
      <c r="C33" s="23">
        <v>25652</v>
      </c>
      <c r="D33" s="7">
        <v>29545</v>
      </c>
      <c r="E33" s="23">
        <v>27754</v>
      </c>
      <c r="F33" s="31">
        <f t="shared" si="12"/>
        <v>27650.333333333332</v>
      </c>
      <c r="G33" s="33">
        <f t="shared" si="13"/>
        <v>1948.5693042161097</v>
      </c>
      <c r="H33" s="60">
        <f t="shared" si="14"/>
        <v>7.0471819660381785</v>
      </c>
      <c r="J33" s="19" t="s">
        <v>28</v>
      </c>
      <c r="K33" s="7">
        <v>245854</v>
      </c>
      <c r="L33" s="23">
        <v>231002</v>
      </c>
      <c r="M33" s="23">
        <v>222564</v>
      </c>
      <c r="N33" s="31">
        <f t="shared" si="15"/>
        <v>233140</v>
      </c>
      <c r="O33" s="33">
        <f t="shared" si="16"/>
        <v>11791.281016072851</v>
      </c>
      <c r="P33" s="60">
        <f t="shared" si="17"/>
        <v>5.0575967298931337</v>
      </c>
      <c r="R33" s="19" t="s">
        <v>28</v>
      </c>
      <c r="S33" s="7">
        <v>1225652</v>
      </c>
      <c r="T33" s="23">
        <v>1452654</v>
      </c>
      <c r="U33" s="23">
        <v>1145521</v>
      </c>
      <c r="V33" s="31">
        <f t="shared" si="18"/>
        <v>1274609</v>
      </c>
      <c r="W33" s="33">
        <f t="shared" si="19"/>
        <v>159311.83511905198</v>
      </c>
      <c r="X33" s="60">
        <f t="shared" si="20"/>
        <v>12.498878881213923</v>
      </c>
      <c r="Z33" s="19" t="s">
        <v>28</v>
      </c>
      <c r="AA33" s="7">
        <v>175455</v>
      </c>
      <c r="AB33" s="23">
        <v>195224</v>
      </c>
      <c r="AC33" s="7">
        <v>188854</v>
      </c>
      <c r="AD33" s="31">
        <f t="shared" si="21"/>
        <v>186511</v>
      </c>
      <c r="AE33" s="33">
        <f t="shared" si="22"/>
        <v>10090.618266488927</v>
      </c>
      <c r="AF33" s="60">
        <f t="shared" si="23"/>
        <v>5.4102000774693861</v>
      </c>
    </row>
    <row r="34" spans="2:32">
      <c r="B34" s="19" t="s">
        <v>29</v>
      </c>
      <c r="C34" s="23">
        <v>29871</v>
      </c>
      <c r="D34" s="7">
        <v>32145</v>
      </c>
      <c r="E34" s="23">
        <v>30121</v>
      </c>
      <c r="F34" s="31">
        <f t="shared" si="12"/>
        <v>30712.333333333332</v>
      </c>
      <c r="G34" s="33">
        <f t="shared" si="13"/>
        <v>1247.0065490338268</v>
      </c>
      <c r="H34" s="60">
        <f t="shared" si="14"/>
        <v>4.0602794177165311</v>
      </c>
      <c r="J34" s="19" t="s">
        <v>29</v>
      </c>
      <c r="K34" s="7">
        <v>285455</v>
      </c>
      <c r="L34" s="23">
        <v>265641</v>
      </c>
      <c r="M34" s="23">
        <v>265412</v>
      </c>
      <c r="N34" s="31">
        <f t="shared" si="15"/>
        <v>272169.33333333331</v>
      </c>
      <c r="O34" s="33">
        <f t="shared" si="16"/>
        <v>11506.294552692811</v>
      </c>
      <c r="P34" s="60">
        <f t="shared" si="17"/>
        <v>4.2276234474222463</v>
      </c>
      <c r="R34" s="19" t="s">
        <v>29</v>
      </c>
      <c r="S34" s="7">
        <v>1112214</v>
      </c>
      <c r="T34" s="23">
        <v>1366524</v>
      </c>
      <c r="U34" s="23">
        <v>1112552</v>
      </c>
      <c r="V34" s="31">
        <f t="shared" si="18"/>
        <v>1197096.6666666667</v>
      </c>
      <c r="W34" s="33">
        <f t="shared" si="19"/>
        <v>146728.47208818488</v>
      </c>
      <c r="X34" s="60">
        <f t="shared" si="20"/>
        <v>12.257027872005731</v>
      </c>
      <c r="Z34" s="19" t="s">
        <v>29</v>
      </c>
      <c r="AA34" s="7">
        <v>165245</v>
      </c>
      <c r="AB34" s="23">
        <v>169875</v>
      </c>
      <c r="AC34" s="7">
        <v>175985</v>
      </c>
      <c r="AD34" s="31">
        <f t="shared" si="21"/>
        <v>170368.33333333334</v>
      </c>
      <c r="AE34" s="33">
        <f t="shared" si="22"/>
        <v>5386.9688446598493</v>
      </c>
      <c r="AF34" s="60">
        <f t="shared" si="23"/>
        <v>3.161954301753954</v>
      </c>
    </row>
    <row r="35" spans="2:32" ht="15.75" thickBot="1">
      <c r="B35" s="19" t="s">
        <v>30</v>
      </c>
      <c r="C35" s="24">
        <v>25458</v>
      </c>
      <c r="D35" s="8">
        <v>32111</v>
      </c>
      <c r="E35" s="24">
        <v>28954</v>
      </c>
      <c r="F35" s="35">
        <f t="shared" si="12"/>
        <v>28841</v>
      </c>
      <c r="G35" s="34">
        <f t="shared" si="13"/>
        <v>3327.9391520879703</v>
      </c>
      <c r="H35" s="61">
        <f t="shared" si="14"/>
        <v>11.538917347137652</v>
      </c>
      <c r="J35" s="19" t="s">
        <v>30</v>
      </c>
      <c r="K35" s="8">
        <v>256587</v>
      </c>
      <c r="L35" s="24">
        <v>226884</v>
      </c>
      <c r="M35" s="24">
        <v>214568</v>
      </c>
      <c r="N35" s="35">
        <f t="shared" si="15"/>
        <v>232679.66666666666</v>
      </c>
      <c r="O35" s="34">
        <f t="shared" si="16"/>
        <v>21600.726939927928</v>
      </c>
      <c r="P35" s="61">
        <f t="shared" si="17"/>
        <v>9.2834613567127029</v>
      </c>
      <c r="R35" s="19" t="s">
        <v>30</v>
      </c>
      <c r="S35" s="8">
        <v>998574</v>
      </c>
      <c r="T35" s="24">
        <v>1115562</v>
      </c>
      <c r="U35" s="24">
        <v>1255663</v>
      </c>
      <c r="V35" s="35">
        <f t="shared" si="18"/>
        <v>1123266.3333333333</v>
      </c>
      <c r="W35" s="34">
        <f t="shared" si="19"/>
        <v>128717.54365405382</v>
      </c>
      <c r="X35" s="61">
        <f t="shared" si="20"/>
        <v>11.459218516064652</v>
      </c>
      <c r="Z35" s="19" t="s">
        <v>30</v>
      </c>
      <c r="AA35" s="8">
        <v>179545</v>
      </c>
      <c r="AB35" s="24">
        <v>195654</v>
      </c>
      <c r="AC35" s="8">
        <v>183595</v>
      </c>
      <c r="AD35" s="35">
        <f t="shared" si="21"/>
        <v>186264.66666666666</v>
      </c>
      <c r="AE35" s="34">
        <f t="shared" si="22"/>
        <v>8379.7559829231232</v>
      </c>
      <c r="AF35" s="61">
        <f t="shared" si="23"/>
        <v>4.4988435718295783</v>
      </c>
    </row>
    <row r="36" spans="2:32">
      <c r="B36" s="20" t="s">
        <v>32</v>
      </c>
      <c r="C36" s="10">
        <f>AVERAGE(C30:C35)</f>
        <v>29524.166666666668</v>
      </c>
      <c r="D36" s="25">
        <f>AVERAGE(D30:D35)</f>
        <v>32283</v>
      </c>
      <c r="E36" s="25">
        <f>AVERAGE(E30:E35)</f>
        <v>30834.5</v>
      </c>
      <c r="J36" s="20" t="s">
        <v>32</v>
      </c>
      <c r="K36" s="10">
        <f>AVERAGE(K30:K35)</f>
        <v>240851.16666666666</v>
      </c>
      <c r="L36" s="25">
        <f>AVERAGE(L30:L35)</f>
        <v>238456.83333333334</v>
      </c>
      <c r="M36" s="25">
        <f>AVERAGE(M30:M35)</f>
        <v>236074.33333333334</v>
      </c>
      <c r="R36" s="20" t="s">
        <v>32</v>
      </c>
      <c r="S36" s="10">
        <f>AVERAGE(S30:S35)</f>
        <v>1204624.5</v>
      </c>
      <c r="T36" s="25">
        <f>AVERAGE(T30:T35)</f>
        <v>1421000</v>
      </c>
      <c r="U36" s="25">
        <f>AVERAGE(U30:U35)</f>
        <v>1257181.1666666667</v>
      </c>
      <c r="Z36" s="20" t="s">
        <v>32</v>
      </c>
      <c r="AA36" s="10">
        <f>AVERAGE(AA30:AA35)</f>
        <v>177450</v>
      </c>
      <c r="AB36" s="25">
        <f>AVERAGE(AB30:AB35)</f>
        <v>181034.33333333334</v>
      </c>
      <c r="AC36" s="10">
        <f>AVERAGE(AC30:AC35)</f>
        <v>183107.83333333334</v>
      </c>
    </row>
    <row r="37" spans="2:32">
      <c r="B37" s="9" t="s">
        <v>33</v>
      </c>
      <c r="C37" s="11">
        <f>STDEV(C30:C35)</f>
        <v>3800.2732226336834</v>
      </c>
      <c r="D37" s="13">
        <f>STDEV(D30:D35)</f>
        <v>2415.1388365889029</v>
      </c>
      <c r="E37" s="13">
        <f>STDEV(E30:E35)</f>
        <v>3687.640804091418</v>
      </c>
      <c r="J37" s="9" t="s">
        <v>33</v>
      </c>
      <c r="K37" s="11">
        <f>STDEV(K30:K35)</f>
        <v>29457.964922354407</v>
      </c>
      <c r="L37" s="13">
        <f>STDEV(L30:L35)</f>
        <v>20426.64312525831</v>
      </c>
      <c r="M37" s="13">
        <f>STDEV(M30:M35)</f>
        <v>28818.973143862404</v>
      </c>
      <c r="R37" s="9" t="s">
        <v>33</v>
      </c>
      <c r="S37" s="11">
        <f>STDEV(S30:S35)</f>
        <v>150839.60458414097</v>
      </c>
      <c r="T37" s="13">
        <f>STDEV(T30:T35)</f>
        <v>205605.03675639856</v>
      </c>
      <c r="U37" s="13">
        <f>STDEV(U30:U35)</f>
        <v>130818.77116899852</v>
      </c>
      <c r="Z37" s="9" t="s">
        <v>33</v>
      </c>
      <c r="AA37" s="11">
        <f>STDEV(AA30:AA35)</f>
        <v>10953.868284765889</v>
      </c>
      <c r="AB37" s="13">
        <f>STDEV(AB30:AB35)</f>
        <v>17192.746850537544</v>
      </c>
      <c r="AC37" s="11">
        <f>STDEV(AC30:AC35)</f>
        <v>12031.168744833923</v>
      </c>
    </row>
    <row r="38" spans="2:32" ht="15.75" thickBot="1">
      <c r="B38" s="9" t="s">
        <v>34</v>
      </c>
      <c r="C38" s="12">
        <f>100*C37/C36</f>
        <v>12.871737466935054</v>
      </c>
      <c r="D38" s="14">
        <f>100*D37/D36</f>
        <v>7.4811474664340452</v>
      </c>
      <c r="E38" s="14">
        <f>100*E37/E36</f>
        <v>11.959463601133205</v>
      </c>
      <c r="J38" s="9" t="s">
        <v>34</v>
      </c>
      <c r="K38" s="12">
        <f>100*K37/K36</f>
        <v>12.230775266753705</v>
      </c>
      <c r="L38" s="14">
        <f>100*L37/L36</f>
        <v>8.5661806540491856</v>
      </c>
      <c r="M38" s="14">
        <f>100*M37/M36</f>
        <v>12.207584254053765</v>
      </c>
      <c r="R38" s="9" t="s">
        <v>34</v>
      </c>
      <c r="S38" s="12">
        <f>100*S37/S36</f>
        <v>12.521711502973828</v>
      </c>
      <c r="T38" s="14">
        <f>100*T37/T36</f>
        <v>14.469038476875339</v>
      </c>
      <c r="U38" s="14">
        <f>100*U37/U36</f>
        <v>10.405721517118801</v>
      </c>
      <c r="Z38" s="9" t="s">
        <v>34</v>
      </c>
      <c r="AA38" s="12">
        <f>100*AA37/AA36</f>
        <v>6.17293225402417</v>
      </c>
      <c r="AB38" s="14">
        <f>100*AB37/AB36</f>
        <v>9.4969537180999968</v>
      </c>
      <c r="AC38" s="12">
        <f>100*AC37/AC36</f>
        <v>6.5705374400515852</v>
      </c>
    </row>
    <row r="39" spans="2:32">
      <c r="L39" s="1"/>
      <c r="T39" s="1"/>
      <c r="AB39" s="1"/>
    </row>
    <row r="41" spans="2:32" ht="15.75" thickBot="1"/>
    <row r="42" spans="2:32" ht="15.75" thickBot="1">
      <c r="C42" s="78" t="s">
        <v>44</v>
      </c>
      <c r="D42" s="79"/>
      <c r="E42" s="80"/>
      <c r="F42" s="36"/>
      <c r="G42" s="36"/>
      <c r="H42" s="36"/>
      <c r="K42" s="78" t="s">
        <v>45</v>
      </c>
      <c r="L42" s="79"/>
      <c r="M42" s="80"/>
      <c r="N42" s="36"/>
      <c r="O42" s="36"/>
      <c r="P42" s="36"/>
      <c r="S42" s="78" t="s">
        <v>46</v>
      </c>
      <c r="T42" s="79"/>
      <c r="U42" s="80"/>
      <c r="V42" s="36"/>
      <c r="W42" s="36"/>
      <c r="X42" s="36"/>
      <c r="AA42" s="78" t="s">
        <v>47</v>
      </c>
      <c r="AB42" s="79"/>
      <c r="AC42" s="80"/>
      <c r="AD42" s="36"/>
      <c r="AE42" s="36"/>
      <c r="AF42" s="36"/>
    </row>
    <row r="43" spans="2:32" ht="15.75" thickBot="1">
      <c r="C43" s="16" t="s">
        <v>11</v>
      </c>
      <c r="D43" s="16" t="s">
        <v>12</v>
      </c>
      <c r="E43" s="16" t="s">
        <v>13</v>
      </c>
      <c r="F43" s="42" t="s">
        <v>31</v>
      </c>
      <c r="G43" s="42" t="s">
        <v>0</v>
      </c>
      <c r="H43" s="42" t="s">
        <v>10</v>
      </c>
      <c r="K43" s="16" t="s">
        <v>11</v>
      </c>
      <c r="L43" s="16" t="s">
        <v>12</v>
      </c>
      <c r="M43" s="16" t="s">
        <v>13</v>
      </c>
      <c r="N43" s="42" t="s">
        <v>31</v>
      </c>
      <c r="O43" s="42" t="s">
        <v>0</v>
      </c>
      <c r="P43" s="42" t="s">
        <v>10</v>
      </c>
      <c r="S43" s="16" t="s">
        <v>11</v>
      </c>
      <c r="T43" s="16" t="s">
        <v>12</v>
      </c>
      <c r="U43" s="16" t="s">
        <v>13</v>
      </c>
      <c r="V43" s="42" t="s">
        <v>31</v>
      </c>
      <c r="W43" s="42" t="s">
        <v>0</v>
      </c>
      <c r="X43" s="42" t="s">
        <v>10</v>
      </c>
      <c r="AA43" s="16" t="s">
        <v>11</v>
      </c>
      <c r="AB43" s="16" t="s">
        <v>12</v>
      </c>
      <c r="AC43" s="16" t="s">
        <v>13</v>
      </c>
      <c r="AD43" s="42" t="s">
        <v>31</v>
      </c>
      <c r="AE43" s="42" t="s">
        <v>0</v>
      </c>
      <c r="AF43" s="42" t="s">
        <v>10</v>
      </c>
    </row>
    <row r="44" spans="2:32">
      <c r="B44" s="19" t="s">
        <v>25</v>
      </c>
      <c r="C44" s="65">
        <f>100*C18/C30</f>
        <v>92.455144916423862</v>
      </c>
      <c r="D44" s="65">
        <f>100*D18/D30</f>
        <v>89.007483378551626</v>
      </c>
      <c r="E44" s="65">
        <f>100*E18/E30</f>
        <v>91.658348306381839</v>
      </c>
      <c r="F44" s="66">
        <f t="shared" ref="F44:F49" si="24">AVERAGE(C44:E44)</f>
        <v>91.04032553378579</v>
      </c>
      <c r="G44" s="56">
        <f t="shared" ref="G44:G49" si="25">STDEV(C44:E44)</f>
        <v>1.8050087618937583</v>
      </c>
      <c r="H44" s="59">
        <f t="shared" ref="H44:H49" si="26">100*G44/F44</f>
        <v>1.9826475260393319</v>
      </c>
      <c r="J44" s="19" t="s">
        <v>25</v>
      </c>
      <c r="K44" s="65">
        <f>100*K18/K30</f>
        <v>96.577010511152622</v>
      </c>
      <c r="L44" s="65">
        <f>100*L18/L30</f>
        <v>88.336340671237821</v>
      </c>
      <c r="M44" s="65">
        <f>100*M18/M30</f>
        <v>93.011453360681031</v>
      </c>
      <c r="N44" s="66">
        <f t="shared" ref="N44:N49" si="27">AVERAGE(K44:M44)</f>
        <v>92.641601514357149</v>
      </c>
      <c r="O44" s="56">
        <f t="shared" ref="O44:O49" si="28">STDEV(K44:M44)</f>
        <v>4.1327657378315754</v>
      </c>
      <c r="P44" s="59">
        <f t="shared" ref="P44:P49" si="29">100*O44/N44</f>
        <v>4.4610257921664909</v>
      </c>
      <c r="R44" s="19" t="s">
        <v>25</v>
      </c>
      <c r="S44" s="65">
        <f t="shared" ref="S44:U49" si="30">100*S18/S30</f>
        <v>81.877268404401917</v>
      </c>
      <c r="T44" s="65">
        <f t="shared" si="30"/>
        <v>84.849457149754329</v>
      </c>
      <c r="U44" s="65">
        <f t="shared" si="30"/>
        <v>86.790931965037316</v>
      </c>
      <c r="V44" s="66">
        <f t="shared" ref="V44:V49" si="31">AVERAGE(S44:U44)</f>
        <v>84.505885839731192</v>
      </c>
      <c r="W44" s="56">
        <f t="shared" ref="W44:W49" si="32">STDEV(S44:U44)</f>
        <v>2.4747834916579641</v>
      </c>
      <c r="X44" s="59">
        <f t="shared" ref="X44:X49" si="33">100*W44/V44</f>
        <v>2.9285338731925612</v>
      </c>
      <c r="Z44" s="19" t="s">
        <v>25</v>
      </c>
      <c r="AA44" s="65">
        <f t="shared" ref="AA44:AC49" si="34">100*AA18/AA30</f>
        <v>88.265921239344053</v>
      </c>
      <c r="AB44" s="65">
        <f t="shared" si="34"/>
        <v>88.101222535692912</v>
      </c>
      <c r="AC44" s="65">
        <f t="shared" si="34"/>
        <v>95.572796068581894</v>
      </c>
      <c r="AD44" s="66">
        <f t="shared" ref="AD44:AD49" si="35">AVERAGE(AA44:AC44)</f>
        <v>90.64664661453962</v>
      </c>
      <c r="AE44" s="56">
        <f t="shared" ref="AE44:AE49" si="36">STDEV(AA44:AC44)</f>
        <v>4.266965285588693</v>
      </c>
      <c r="AF44" s="59">
        <f t="shared" ref="AF44:AF49" si="37">100*AE44/AD44</f>
        <v>4.7072511173339722</v>
      </c>
    </row>
    <row r="45" spans="2:32">
      <c r="B45" s="19" t="s">
        <v>26</v>
      </c>
      <c r="C45" s="65">
        <f t="shared" ref="C45:D49" si="38">100*C19/C31</f>
        <v>97.582933408063894</v>
      </c>
      <c r="D45" s="65">
        <f t="shared" si="38"/>
        <v>94.701745073319614</v>
      </c>
      <c r="E45" s="65">
        <f>100*E19/E31</f>
        <v>95.153171772392412</v>
      </c>
      <c r="F45" s="67">
        <f t="shared" si="24"/>
        <v>95.812616751258645</v>
      </c>
      <c r="G45" s="57">
        <f t="shared" si="25"/>
        <v>1.5496652268085975</v>
      </c>
      <c r="H45" s="60">
        <f t="shared" si="26"/>
        <v>1.617391612246349</v>
      </c>
      <c r="J45" s="19" t="s">
        <v>26</v>
      </c>
      <c r="K45" s="65">
        <f t="shared" ref="K45:M49" si="39">100*K19/K31</f>
        <v>85.047491206905335</v>
      </c>
      <c r="L45" s="65">
        <f t="shared" si="39"/>
        <v>85.173269106334033</v>
      </c>
      <c r="M45" s="65">
        <f t="shared" si="39"/>
        <v>98.528955341527706</v>
      </c>
      <c r="N45" s="67">
        <f t="shared" si="27"/>
        <v>89.583238551589034</v>
      </c>
      <c r="O45" s="57">
        <f t="shared" si="28"/>
        <v>7.747473245151391</v>
      </c>
      <c r="P45" s="60">
        <f t="shared" si="29"/>
        <v>8.6483513773503393</v>
      </c>
      <c r="R45" s="19" t="s">
        <v>26</v>
      </c>
      <c r="S45" s="65">
        <f t="shared" si="30"/>
        <v>84.169068746066344</v>
      </c>
      <c r="T45" s="65">
        <f t="shared" si="30"/>
        <v>84.811121790983492</v>
      </c>
      <c r="U45" s="65">
        <f t="shared" si="30"/>
        <v>91.633917111859503</v>
      </c>
      <c r="V45" s="67">
        <f t="shared" si="31"/>
        <v>86.871369216303108</v>
      </c>
      <c r="W45" s="57">
        <f t="shared" si="32"/>
        <v>4.1369620340563484</v>
      </c>
      <c r="X45" s="60">
        <f t="shared" si="33"/>
        <v>4.7621697129644947</v>
      </c>
      <c r="Z45" s="19" t="s">
        <v>26</v>
      </c>
      <c r="AA45" s="65">
        <f t="shared" si="34"/>
        <v>91.598318932887835</v>
      </c>
      <c r="AB45" s="65">
        <f t="shared" si="34"/>
        <v>92.89800638611429</v>
      </c>
      <c r="AC45" s="65">
        <f t="shared" si="34"/>
        <v>98.777421054201</v>
      </c>
      <c r="AD45" s="67">
        <f t="shared" si="35"/>
        <v>94.424582124401056</v>
      </c>
      <c r="AE45" s="57">
        <f t="shared" si="36"/>
        <v>3.8252714845619398</v>
      </c>
      <c r="AF45" s="60">
        <f t="shared" si="37"/>
        <v>4.0511394368918463</v>
      </c>
    </row>
    <row r="46" spans="2:32">
      <c r="B46" s="19" t="s">
        <v>27</v>
      </c>
      <c r="C46" s="65">
        <f t="shared" si="38"/>
        <v>92.945275905403861</v>
      </c>
      <c r="D46" s="65">
        <f t="shared" si="38"/>
        <v>83.186060639531675</v>
      </c>
      <c r="E46" s="65">
        <f>100*E20/E32</f>
        <v>85.363934426229505</v>
      </c>
      <c r="F46" s="67">
        <f t="shared" si="24"/>
        <v>87.165090323721685</v>
      </c>
      <c r="G46" s="57">
        <f t="shared" si="25"/>
        <v>5.1228598045145253</v>
      </c>
      <c r="H46" s="60">
        <f t="shared" si="26"/>
        <v>5.877192102352879</v>
      </c>
      <c r="J46" s="19" t="s">
        <v>27</v>
      </c>
      <c r="K46" s="65">
        <f t="shared" ref="K46:L49" si="40">100*K20/K32</f>
        <v>95.141594959279558</v>
      </c>
      <c r="L46" s="65">
        <f t="shared" si="40"/>
        <v>90.982048097549963</v>
      </c>
      <c r="M46" s="65">
        <f t="shared" si="39"/>
        <v>91.110289995413083</v>
      </c>
      <c r="N46" s="67">
        <f t="shared" si="27"/>
        <v>92.411311017414207</v>
      </c>
      <c r="O46" s="57">
        <f t="shared" si="28"/>
        <v>2.3653645170451911</v>
      </c>
      <c r="P46" s="60">
        <f t="shared" si="29"/>
        <v>2.5596049780090842</v>
      </c>
      <c r="R46" s="19" t="s">
        <v>27</v>
      </c>
      <c r="S46" s="65">
        <f t="shared" si="30"/>
        <v>83.145106902799981</v>
      </c>
      <c r="T46" s="65">
        <f t="shared" si="30"/>
        <v>80.637126148919961</v>
      </c>
      <c r="U46" s="65">
        <f t="shared" si="30"/>
        <v>81.933264762157563</v>
      </c>
      <c r="V46" s="67">
        <f t="shared" si="31"/>
        <v>81.905165937959168</v>
      </c>
      <c r="W46" s="57">
        <f t="shared" si="32"/>
        <v>1.2542264641599352</v>
      </c>
      <c r="X46" s="60">
        <f t="shared" si="33"/>
        <v>1.5313154546441869</v>
      </c>
      <c r="Z46" s="19" t="s">
        <v>27</v>
      </c>
      <c r="AA46" s="65">
        <f t="shared" si="34"/>
        <v>93.94944879605454</v>
      </c>
      <c r="AB46" s="65">
        <f t="shared" si="34"/>
        <v>94.248709356036585</v>
      </c>
      <c r="AC46" s="65">
        <f t="shared" si="34"/>
        <v>93.95776418538307</v>
      </c>
      <c r="AD46" s="67">
        <f t="shared" si="35"/>
        <v>94.051974112491393</v>
      </c>
      <c r="AE46" s="57">
        <f t="shared" si="36"/>
        <v>0.17042844089091824</v>
      </c>
      <c r="AF46" s="60">
        <f t="shared" si="37"/>
        <v>0.18120665993366214</v>
      </c>
    </row>
    <row r="47" spans="2:32">
      <c r="B47" s="19" t="s">
        <v>28</v>
      </c>
      <c r="C47" s="65">
        <f t="shared" si="38"/>
        <v>86.67940121627943</v>
      </c>
      <c r="D47" s="65">
        <f t="shared" si="38"/>
        <v>86.160094770688787</v>
      </c>
      <c r="E47" s="65">
        <f>100*E21/E33</f>
        <v>80.903653527419465</v>
      </c>
      <c r="F47" s="67">
        <f t="shared" si="24"/>
        <v>84.581049838129232</v>
      </c>
      <c r="G47" s="57">
        <f t="shared" si="25"/>
        <v>3.1952859833863454</v>
      </c>
      <c r="H47" s="60">
        <f t="shared" si="26"/>
        <v>3.7777799985948</v>
      </c>
      <c r="J47" s="19" t="s">
        <v>28</v>
      </c>
      <c r="K47" s="65">
        <f t="shared" si="40"/>
        <v>81.859965670682598</v>
      </c>
      <c r="L47" s="65">
        <f t="shared" si="40"/>
        <v>96.155444541605704</v>
      </c>
      <c r="M47" s="65">
        <f t="shared" si="39"/>
        <v>89.809672723351483</v>
      </c>
      <c r="N47" s="67">
        <f t="shared" si="27"/>
        <v>89.275027645213257</v>
      </c>
      <c r="O47" s="57">
        <f t="shared" si="28"/>
        <v>7.1627203670767345</v>
      </c>
      <c r="P47" s="60">
        <f t="shared" si="29"/>
        <v>8.023207111782714</v>
      </c>
      <c r="R47" s="19" t="s">
        <v>28</v>
      </c>
      <c r="S47" s="65">
        <f t="shared" si="30"/>
        <v>91.552414551601927</v>
      </c>
      <c r="T47" s="65">
        <f t="shared" si="30"/>
        <v>91.780561647852821</v>
      </c>
      <c r="U47" s="65">
        <f t="shared" si="30"/>
        <v>95.899158548817525</v>
      </c>
      <c r="V47" s="67">
        <f t="shared" si="31"/>
        <v>93.0773782494241</v>
      </c>
      <c r="W47" s="57">
        <f t="shared" si="32"/>
        <v>2.4463944526407153</v>
      </c>
      <c r="X47" s="60">
        <f t="shared" si="33"/>
        <v>2.6283448230406639</v>
      </c>
      <c r="Z47" s="19" t="s">
        <v>28</v>
      </c>
      <c r="AA47" s="65">
        <f t="shared" si="34"/>
        <v>106.89065572368983</v>
      </c>
      <c r="AB47" s="65">
        <f t="shared" si="34"/>
        <v>96.246363152071467</v>
      </c>
      <c r="AC47" s="65">
        <f t="shared" si="34"/>
        <v>94.651953360797236</v>
      </c>
      <c r="AD47" s="67">
        <f t="shared" si="35"/>
        <v>99.262990745519517</v>
      </c>
      <c r="AE47" s="57">
        <f t="shared" si="36"/>
        <v>6.653682469883285</v>
      </c>
      <c r="AF47" s="60">
        <f t="shared" si="37"/>
        <v>6.7030848253820272</v>
      </c>
    </row>
    <row r="48" spans="2:32">
      <c r="B48" s="19" t="s">
        <v>29</v>
      </c>
      <c r="C48" s="65">
        <f t="shared" si="38"/>
        <v>91.921930969836964</v>
      </c>
      <c r="D48" s="65">
        <f t="shared" si="38"/>
        <v>96.503344221496349</v>
      </c>
      <c r="E48" s="65">
        <f>100*E22/E34</f>
        <v>84.505826499784206</v>
      </c>
      <c r="F48" s="67">
        <f t="shared" si="24"/>
        <v>90.977033897039178</v>
      </c>
      <c r="G48" s="57">
        <f t="shared" si="25"/>
        <v>6.0543150503862195</v>
      </c>
      <c r="H48" s="60">
        <f t="shared" si="26"/>
        <v>6.6547729586766131</v>
      </c>
      <c r="J48" s="19" t="s">
        <v>29</v>
      </c>
      <c r="K48" s="65">
        <f t="shared" si="40"/>
        <v>89.171673293513862</v>
      </c>
      <c r="L48" s="65">
        <f t="shared" si="40"/>
        <v>95.913281458810957</v>
      </c>
      <c r="M48" s="65">
        <f t="shared" si="39"/>
        <v>80.834325501484486</v>
      </c>
      <c r="N48" s="67">
        <f t="shared" si="27"/>
        <v>88.639760084603097</v>
      </c>
      <c r="O48" s="57">
        <f t="shared" si="28"/>
        <v>7.5535373790768725</v>
      </c>
      <c r="P48" s="60">
        <f t="shared" si="29"/>
        <v>8.5216130682972562</v>
      </c>
      <c r="R48" s="19" t="s">
        <v>29</v>
      </c>
      <c r="S48" s="65">
        <f t="shared" si="30"/>
        <v>98.773617307460611</v>
      </c>
      <c r="T48" s="65">
        <f t="shared" si="30"/>
        <v>81.927137759746628</v>
      </c>
      <c r="U48" s="65">
        <f t="shared" si="30"/>
        <v>89.474918925137885</v>
      </c>
      <c r="V48" s="67">
        <f t="shared" si="31"/>
        <v>90.058557997448375</v>
      </c>
      <c r="W48" s="57">
        <f t="shared" si="32"/>
        <v>8.4383910914894518</v>
      </c>
      <c r="X48" s="60">
        <f t="shared" si="33"/>
        <v>9.3698936326834552</v>
      </c>
      <c r="Z48" s="19" t="s">
        <v>29</v>
      </c>
      <c r="AA48" s="65">
        <f t="shared" si="34"/>
        <v>87.903416139671393</v>
      </c>
      <c r="AB48" s="65">
        <f t="shared" si="34"/>
        <v>93.289183222958059</v>
      </c>
      <c r="AC48" s="65">
        <f t="shared" si="34"/>
        <v>93.921072818706136</v>
      </c>
      <c r="AD48" s="67">
        <f t="shared" si="35"/>
        <v>91.704557393778529</v>
      </c>
      <c r="AE48" s="57">
        <f t="shared" si="36"/>
        <v>3.3070118295160311</v>
      </c>
      <c r="AF48" s="60">
        <f t="shared" si="37"/>
        <v>3.6061586506718011</v>
      </c>
    </row>
    <row r="49" spans="2:32" ht="15.75" thickBot="1">
      <c r="B49" s="19" t="s">
        <v>30</v>
      </c>
      <c r="C49" s="65">
        <f t="shared" si="38"/>
        <v>92.395317778301518</v>
      </c>
      <c r="D49" s="65">
        <f t="shared" si="38"/>
        <v>85.780573635202884</v>
      </c>
      <c r="E49" s="65">
        <f>100*E23/E35</f>
        <v>93.683083511777298</v>
      </c>
      <c r="F49" s="68">
        <f t="shared" si="24"/>
        <v>90.619658308427233</v>
      </c>
      <c r="G49" s="58">
        <f t="shared" si="25"/>
        <v>4.2399458135755106</v>
      </c>
      <c r="H49" s="61">
        <f t="shared" si="26"/>
        <v>4.6788366814899085</v>
      </c>
      <c r="J49" s="19" t="s">
        <v>30</v>
      </c>
      <c r="K49" s="65">
        <f t="shared" si="40"/>
        <v>90.474186143491295</v>
      </c>
      <c r="L49" s="65">
        <f t="shared" si="40"/>
        <v>97.946527741048286</v>
      </c>
      <c r="M49" s="65">
        <f t="shared" si="39"/>
        <v>93.211010029454528</v>
      </c>
      <c r="N49" s="68">
        <f t="shared" si="27"/>
        <v>93.877241304664707</v>
      </c>
      <c r="O49" s="58">
        <f t="shared" si="28"/>
        <v>3.7804590093924415</v>
      </c>
      <c r="P49" s="61">
        <f t="shared" si="29"/>
        <v>4.0270239696579075</v>
      </c>
      <c r="R49" s="19" t="s">
        <v>30</v>
      </c>
      <c r="S49" s="65">
        <f t="shared" si="30"/>
        <v>97.594569856615536</v>
      </c>
      <c r="T49" s="65">
        <f t="shared" si="30"/>
        <v>89.641992108013724</v>
      </c>
      <c r="U49" s="65">
        <f t="shared" si="30"/>
        <v>88.594232688229241</v>
      </c>
      <c r="V49" s="68">
        <f t="shared" si="31"/>
        <v>91.94359821761951</v>
      </c>
      <c r="W49" s="58">
        <f t="shared" si="32"/>
        <v>4.921845212822916</v>
      </c>
      <c r="X49" s="61">
        <f t="shared" si="33"/>
        <v>5.3531135481270775</v>
      </c>
      <c r="Z49" s="19" t="s">
        <v>30</v>
      </c>
      <c r="AA49" s="65">
        <f t="shared" si="34"/>
        <v>99.671391573143225</v>
      </c>
      <c r="AB49" s="65">
        <f t="shared" si="34"/>
        <v>94.785693111308746</v>
      </c>
      <c r="AC49" s="65">
        <f t="shared" si="34"/>
        <v>95.615349001879139</v>
      </c>
      <c r="AD49" s="68">
        <f t="shared" si="35"/>
        <v>96.690811228777036</v>
      </c>
      <c r="AE49" s="58">
        <f t="shared" si="36"/>
        <v>2.61437882031364</v>
      </c>
      <c r="AF49" s="61">
        <f t="shared" si="37"/>
        <v>2.7038544687848796</v>
      </c>
    </row>
    <row r="50" spans="2:32">
      <c r="B50" s="20" t="s">
        <v>32</v>
      </c>
      <c r="C50" s="69">
        <f>AVERAGE(C44:C49)</f>
        <v>92.330000699051581</v>
      </c>
      <c r="D50" s="70">
        <f>AVERAGE(D44:D49)</f>
        <v>89.223216953131825</v>
      </c>
      <c r="E50" s="69">
        <f>AVERAGE(E44:E49)</f>
        <v>88.544669673997461</v>
      </c>
      <c r="F50" s="62"/>
      <c r="J50" s="20" t="s">
        <v>32</v>
      </c>
      <c r="K50" s="69">
        <f>AVERAGE(K44:K49)</f>
        <v>89.711986964170862</v>
      </c>
      <c r="L50" s="70">
        <f>AVERAGE(L44:L49)</f>
        <v>92.417818602764456</v>
      </c>
      <c r="M50" s="69">
        <f>AVERAGE(M44:M49)</f>
        <v>91.084284491985386</v>
      </c>
      <c r="N50" s="62"/>
      <c r="O50" s="62"/>
      <c r="P50" s="62"/>
      <c r="R50" s="20" t="s">
        <v>32</v>
      </c>
      <c r="S50" s="69">
        <f>AVERAGE(S44:S49)</f>
        <v>89.518674294824393</v>
      </c>
      <c r="T50" s="70">
        <f>AVERAGE(T44:T49)</f>
        <v>85.607899434211831</v>
      </c>
      <c r="U50" s="69">
        <f>AVERAGE(U44:U49)</f>
        <v>89.054404000206503</v>
      </c>
      <c r="V50" s="62"/>
      <c r="Z50" s="20" t="s">
        <v>32</v>
      </c>
      <c r="AA50" s="69">
        <f>AVERAGE(AA44:AA49)</f>
        <v>94.713192067465158</v>
      </c>
      <c r="AB50" s="70">
        <f>AVERAGE(AB44:AB49)</f>
        <v>93.261529627363686</v>
      </c>
      <c r="AC50" s="69">
        <f>AVERAGE(AC44:AC49)</f>
        <v>95.416059414924746</v>
      </c>
      <c r="AD50" s="62"/>
    </row>
    <row r="51" spans="2:32">
      <c r="B51" s="9" t="s">
        <v>33</v>
      </c>
      <c r="C51" s="13">
        <f>STDEV(C44:C49)</f>
        <v>3.4666291535024212</v>
      </c>
      <c r="D51" s="11">
        <f>STDEV(D44:D49)</f>
        <v>5.3055222411440619</v>
      </c>
      <c r="E51" s="13">
        <f>STDEV(E44:E49)</f>
        <v>5.7373347476523024</v>
      </c>
      <c r="J51" s="9" t="s">
        <v>33</v>
      </c>
      <c r="K51" s="13">
        <f>STDEV(K44:K49)</f>
        <v>5.6726331944835229</v>
      </c>
      <c r="L51" s="11">
        <f>STDEV(L44:L49)</f>
        <v>5.05881664874018</v>
      </c>
      <c r="M51" s="13">
        <f>STDEV(M44:M49)</f>
        <v>5.8369004817988674</v>
      </c>
      <c r="O51" s="62"/>
      <c r="P51" s="62"/>
      <c r="R51" s="9" t="s">
        <v>33</v>
      </c>
      <c r="S51" s="13">
        <f>STDEV(S44:S49)</f>
        <v>7.5185355427011089</v>
      </c>
      <c r="T51" s="11">
        <f>STDEV(T44:T49)</f>
        <v>4.3322591190767836</v>
      </c>
      <c r="U51" s="13">
        <f>STDEV(U44:U49)</f>
        <v>4.6845933198955612</v>
      </c>
      <c r="Z51" s="9" t="s">
        <v>33</v>
      </c>
      <c r="AA51" s="13">
        <f>STDEV(AA44:AA49)</f>
        <v>7.3634292443643901</v>
      </c>
      <c r="AB51" s="11">
        <f>STDEV(AB44:AB49)</f>
        <v>2.7917203463574771</v>
      </c>
      <c r="AC51" s="13">
        <f>STDEV(AC44:AC49)</f>
        <v>1.8060178708640549</v>
      </c>
    </row>
    <row r="52" spans="2:32" ht="15.75" thickBot="1">
      <c r="B52" s="9" t="s">
        <v>34</v>
      </c>
      <c r="C52" s="14">
        <f>100*C51/C50</f>
        <v>3.7546075243753689</v>
      </c>
      <c r="D52" s="12">
        <f>100*D51/D50</f>
        <v>5.9463471754565917</v>
      </c>
      <c r="E52" s="14">
        <f>100*E51/E50</f>
        <v>6.4795935980968045</v>
      </c>
      <c r="J52" s="9" t="s">
        <v>34</v>
      </c>
      <c r="K52" s="14">
        <f>100*K51/K50</f>
        <v>6.3231608020777168</v>
      </c>
      <c r="L52" s="12">
        <f>100*L51/L50</f>
        <v>5.4738542039000881</v>
      </c>
      <c r="M52" s="14">
        <f>100*M51/M50</f>
        <v>6.4082410202305127</v>
      </c>
      <c r="O52" s="62"/>
      <c r="P52" s="62"/>
      <c r="R52" s="9" t="s">
        <v>34</v>
      </c>
      <c r="S52" s="14">
        <f>100*S51/S50</f>
        <v>8.3988459412828895</v>
      </c>
      <c r="T52" s="12">
        <f>100*T51/T50</f>
        <v>5.0605833663820343</v>
      </c>
      <c r="U52" s="14">
        <f>100*U51/U50</f>
        <v>5.2603724346801517</v>
      </c>
      <c r="Z52" s="9" t="s">
        <v>34</v>
      </c>
      <c r="AA52" s="14">
        <f>100*AA51/AA50</f>
        <v>7.7744494548545529</v>
      </c>
      <c r="AB52" s="12">
        <f>100*AB51/AB50</f>
        <v>2.9934318657565355</v>
      </c>
      <c r="AC52" s="14">
        <f>100*AC51/AC50</f>
        <v>1.892781867054931</v>
      </c>
    </row>
    <row r="53" spans="2:32">
      <c r="O53" s="62"/>
      <c r="P53" s="62"/>
    </row>
    <row r="54" spans="2:32" ht="15.75" thickBot="1">
      <c r="O54" s="62"/>
      <c r="P54" s="62"/>
    </row>
    <row r="55" spans="2:32" ht="15.75" thickBot="1">
      <c r="C55" s="78" t="s">
        <v>44</v>
      </c>
      <c r="D55" s="79"/>
      <c r="E55" s="80"/>
      <c r="F55" s="36"/>
      <c r="G55" s="36"/>
      <c r="H55" s="36"/>
      <c r="K55" s="78" t="s">
        <v>45</v>
      </c>
      <c r="L55" s="79"/>
      <c r="M55" s="80"/>
      <c r="N55" s="36"/>
      <c r="O55" s="63"/>
      <c r="P55" s="63"/>
      <c r="S55" s="78" t="s">
        <v>46</v>
      </c>
      <c r="T55" s="79"/>
      <c r="U55" s="80"/>
      <c r="V55" s="36"/>
      <c r="W55" s="36"/>
      <c r="X55" s="36"/>
    </row>
    <row r="56" spans="2:32" ht="15.75" thickBot="1">
      <c r="C56" s="16" t="s">
        <v>14</v>
      </c>
      <c r="D56" s="16" t="s">
        <v>15</v>
      </c>
      <c r="E56" s="16" t="s">
        <v>16</v>
      </c>
      <c r="F56" s="42" t="s">
        <v>31</v>
      </c>
      <c r="G56" s="42" t="s">
        <v>0</v>
      </c>
      <c r="H56" s="42" t="s">
        <v>10</v>
      </c>
      <c r="K56" s="16" t="s">
        <v>14</v>
      </c>
      <c r="L56" s="16" t="s">
        <v>15</v>
      </c>
      <c r="M56" s="16" t="s">
        <v>16</v>
      </c>
      <c r="N56" s="42" t="s">
        <v>31</v>
      </c>
      <c r="O56" s="64" t="s">
        <v>0</v>
      </c>
      <c r="P56" s="64" t="s">
        <v>10</v>
      </c>
      <c r="S56" s="16" t="s">
        <v>14</v>
      </c>
      <c r="T56" s="16" t="s">
        <v>15</v>
      </c>
      <c r="U56" s="16" t="s">
        <v>16</v>
      </c>
      <c r="V56" s="42" t="s">
        <v>31</v>
      </c>
      <c r="W56" s="42" t="s">
        <v>0</v>
      </c>
      <c r="X56" s="42" t="s">
        <v>10</v>
      </c>
    </row>
    <row r="57" spans="2:32">
      <c r="B57" s="19" t="s">
        <v>25</v>
      </c>
      <c r="C57" s="65">
        <f>100*C44/AA44</f>
        <v>104.74613941401033</v>
      </c>
      <c r="D57" s="65">
        <f>100*D44/AB44</f>
        <v>101.02865864601544</v>
      </c>
      <c r="E57" s="65">
        <f>100*E44/AC44</f>
        <v>95.904223876226141</v>
      </c>
      <c r="F57" s="66">
        <f t="shared" ref="F57:F62" si="41">AVERAGE(C57:E57)</f>
        <v>100.55967397875064</v>
      </c>
      <c r="G57" s="56">
        <f t="shared" ref="G57:G62" si="42">STDEV(C57:E57)</f>
        <v>4.4395751551161577</v>
      </c>
      <c r="H57" s="59">
        <f t="shared" ref="H57:H62" si="43">100*G57/F57</f>
        <v>4.4148662972537966</v>
      </c>
      <c r="J57" s="19" t="s">
        <v>25</v>
      </c>
      <c r="K57" s="65">
        <f t="shared" ref="K57:K62" si="44">100*K44/AA44</f>
        <v>109.41596615671411</v>
      </c>
      <c r="L57" s="65">
        <f t="shared" ref="L57:L62" si="45">100*L44/AB44</f>
        <v>100.26687272750347</v>
      </c>
      <c r="M57" s="65">
        <f t="shared" ref="M57:M62" si="46">100*M44/AC44</f>
        <v>97.320008607822999</v>
      </c>
      <c r="N57" s="66">
        <f t="shared" ref="N57:N62" si="47">AVERAGE(K57:M57)</f>
        <v>102.33428249734686</v>
      </c>
      <c r="O57" s="56">
        <f t="shared" ref="O57:O62" si="48">STDEV(K57:M57)</f>
        <v>6.3074309051685207</v>
      </c>
      <c r="P57" s="59">
        <f t="shared" ref="P57:P62" si="49">100*O57/N57</f>
        <v>6.1635560940509331</v>
      </c>
      <c r="R57" s="19" t="s">
        <v>25</v>
      </c>
      <c r="S57" s="65">
        <f t="shared" ref="S57:U62" si="50">100*S44/AA44</f>
        <v>92.76203913669184</v>
      </c>
      <c r="T57" s="65">
        <f t="shared" si="50"/>
        <v>96.309057590408372</v>
      </c>
      <c r="U57" s="65">
        <f t="shared" si="50"/>
        <v>90.81133495640033</v>
      </c>
      <c r="V57" s="66">
        <f t="shared" ref="V57:V62" si="51">AVERAGE(S57:U57)</f>
        <v>93.294143894500181</v>
      </c>
      <c r="W57" s="56">
        <f t="shared" ref="W57:W62" si="52">STDEV(S57:U57)</f>
        <v>2.7872190701633541</v>
      </c>
      <c r="X57" s="59">
        <f t="shared" ref="X57:X62" si="53">100*W57/V57</f>
        <v>2.9875605839903789</v>
      </c>
    </row>
    <row r="58" spans="2:32">
      <c r="B58" s="19" t="s">
        <v>26</v>
      </c>
      <c r="C58" s="65">
        <f t="shared" ref="C58:E62" si="54">100*C45/AA45</f>
        <v>106.53354182139616</v>
      </c>
      <c r="D58" s="65">
        <f t="shared" si="54"/>
        <v>101.94163336477685</v>
      </c>
      <c r="E58" s="65">
        <f t="shared" si="54"/>
        <v>96.330892988368376</v>
      </c>
      <c r="F58" s="67">
        <f t="shared" si="41"/>
        <v>101.60202272484713</v>
      </c>
      <c r="G58" s="57">
        <f t="shared" si="42"/>
        <v>5.1097957241541483</v>
      </c>
      <c r="H58" s="60">
        <f t="shared" si="43"/>
        <v>5.0292263747467008</v>
      </c>
      <c r="J58" s="19" t="s">
        <v>26</v>
      </c>
      <c r="K58" s="65">
        <f t="shared" si="44"/>
        <v>92.848310097500644</v>
      </c>
      <c r="L58" s="65">
        <f t="shared" si="45"/>
        <v>91.684711459066463</v>
      </c>
      <c r="M58" s="65">
        <f t="shared" si="46"/>
        <v>99.748459000020915</v>
      </c>
      <c r="N58" s="67">
        <f t="shared" si="47"/>
        <v>94.760493518862674</v>
      </c>
      <c r="O58" s="57">
        <f t="shared" si="48"/>
        <v>4.3587085448285343</v>
      </c>
      <c r="P58" s="60">
        <f t="shared" si="49"/>
        <v>4.5997106842430124</v>
      </c>
      <c r="R58" s="19" t="s">
        <v>26</v>
      </c>
      <c r="S58" s="65">
        <f t="shared" si="50"/>
        <v>91.889316012158758</v>
      </c>
      <c r="T58" s="65">
        <f t="shared" si="50"/>
        <v>91.294878211358935</v>
      </c>
      <c r="U58" s="65">
        <f t="shared" si="50"/>
        <v>92.768080127925458</v>
      </c>
      <c r="V58" s="67">
        <f t="shared" si="51"/>
        <v>91.98409145048106</v>
      </c>
      <c r="W58" s="57">
        <f t="shared" si="52"/>
        <v>0.74115973954453807</v>
      </c>
      <c r="X58" s="60">
        <f t="shared" si="53"/>
        <v>0.80574774165545338</v>
      </c>
    </row>
    <row r="59" spans="2:32">
      <c r="B59" s="19" t="s">
        <v>27</v>
      </c>
      <c r="C59" s="65">
        <f t="shared" si="54"/>
        <v>98.931156165875407</v>
      </c>
      <c r="D59" s="65">
        <f t="shared" si="54"/>
        <v>88.262280945711069</v>
      </c>
      <c r="E59" s="65">
        <f t="shared" si="54"/>
        <v>90.853518244434227</v>
      </c>
      <c r="F59" s="67">
        <f t="shared" si="41"/>
        <v>92.682318452006896</v>
      </c>
      <c r="G59" s="57">
        <f t="shared" si="42"/>
        <v>5.5645850937219219</v>
      </c>
      <c r="H59" s="60">
        <f t="shared" si="43"/>
        <v>6.0039338534710875</v>
      </c>
      <c r="J59" s="19" t="s">
        <v>27</v>
      </c>
      <c r="K59" s="65">
        <f t="shared" si="44"/>
        <v>101.26892299901932</v>
      </c>
      <c r="L59" s="65">
        <f t="shared" si="45"/>
        <v>96.533998947246701</v>
      </c>
      <c r="M59" s="65">
        <f t="shared" si="46"/>
        <v>96.969410442385808</v>
      </c>
      <c r="N59" s="67">
        <f t="shared" si="47"/>
        <v>98.257444129550606</v>
      </c>
      <c r="O59" s="57">
        <f t="shared" si="48"/>
        <v>2.6170879863823884</v>
      </c>
      <c r="P59" s="60">
        <f t="shared" si="49"/>
        <v>2.6635009790523418</v>
      </c>
      <c r="R59" s="19" t="s">
        <v>27</v>
      </c>
      <c r="S59" s="65">
        <f t="shared" si="50"/>
        <v>88.499834717808056</v>
      </c>
      <c r="T59" s="65">
        <f t="shared" si="50"/>
        <v>85.557804133214049</v>
      </c>
      <c r="U59" s="65">
        <f t="shared" si="50"/>
        <v>87.202229078694756</v>
      </c>
      <c r="V59" s="67">
        <f t="shared" si="51"/>
        <v>87.086622643238954</v>
      </c>
      <c r="W59" s="57">
        <f t="shared" si="52"/>
        <v>1.4744184026625173</v>
      </c>
      <c r="X59" s="60">
        <f t="shared" si="53"/>
        <v>1.6930480915566717</v>
      </c>
    </row>
    <row r="60" spans="2:32">
      <c r="B60" s="19" t="s">
        <v>28</v>
      </c>
      <c r="C60" s="65">
        <f t="shared" si="54"/>
        <v>81.091654485069228</v>
      </c>
      <c r="D60" s="65">
        <f t="shared" si="54"/>
        <v>89.520364145660096</v>
      </c>
      <c r="E60" s="65">
        <f t="shared" si="54"/>
        <v>85.474890538210474</v>
      </c>
      <c r="F60" s="67">
        <f t="shared" si="41"/>
        <v>85.362303056313252</v>
      </c>
      <c r="G60" s="57">
        <f t="shared" si="42"/>
        <v>4.2154826048090417</v>
      </c>
      <c r="H60" s="60">
        <f t="shared" si="43"/>
        <v>4.9383421649578745</v>
      </c>
      <c r="J60" s="19" t="s">
        <v>28</v>
      </c>
      <c r="K60" s="65">
        <f t="shared" si="44"/>
        <v>76.582901579618834</v>
      </c>
      <c r="L60" s="65">
        <f t="shared" si="45"/>
        <v>99.905535536628946</v>
      </c>
      <c r="M60" s="65">
        <f t="shared" si="46"/>
        <v>94.884119697997363</v>
      </c>
      <c r="N60" s="67">
        <f t="shared" si="47"/>
        <v>90.457518938081719</v>
      </c>
      <c r="O60" s="57">
        <f t="shared" si="48"/>
        <v>12.275276346743961</v>
      </c>
      <c r="P60" s="60">
        <f t="shared" si="49"/>
        <v>13.570211178516185</v>
      </c>
      <c r="R60" s="19" t="s">
        <v>28</v>
      </c>
      <c r="S60" s="65">
        <f t="shared" si="50"/>
        <v>85.650531313291822</v>
      </c>
      <c r="T60" s="65">
        <f t="shared" si="50"/>
        <v>95.360030906141802</v>
      </c>
      <c r="U60" s="65">
        <f t="shared" si="50"/>
        <v>101.31767506505244</v>
      </c>
      <c r="V60" s="67">
        <f t="shared" si="51"/>
        <v>94.109412428162003</v>
      </c>
      <c r="W60" s="57">
        <f t="shared" si="52"/>
        <v>7.9080897356874482</v>
      </c>
      <c r="X60" s="60">
        <f t="shared" si="53"/>
        <v>8.4030805544812566</v>
      </c>
    </row>
    <row r="61" spans="2:32">
      <c r="B61" s="19" t="s">
        <v>29</v>
      </c>
      <c r="C61" s="65">
        <f t="shared" si="54"/>
        <v>104.57151155966507</v>
      </c>
      <c r="D61" s="65">
        <f t="shared" si="54"/>
        <v>103.44537371589647</v>
      </c>
      <c r="E61" s="65">
        <f t="shared" si="54"/>
        <v>89.975363316924643</v>
      </c>
      <c r="F61" s="67">
        <f t="shared" si="41"/>
        <v>99.330749530828726</v>
      </c>
      <c r="G61" s="57">
        <f t="shared" si="42"/>
        <v>8.1215444971551811</v>
      </c>
      <c r="H61" s="60">
        <f t="shared" si="43"/>
        <v>8.1762641835643688</v>
      </c>
      <c r="J61" s="19" t="s">
        <v>29</v>
      </c>
      <c r="K61" s="65">
        <f t="shared" si="44"/>
        <v>101.44278483082765</v>
      </c>
      <c r="L61" s="65">
        <f t="shared" si="45"/>
        <v>102.81286441278127</v>
      </c>
      <c r="M61" s="65">
        <f t="shared" si="46"/>
        <v>86.066228882965675</v>
      </c>
      <c r="N61" s="67">
        <f t="shared" si="47"/>
        <v>96.773959375524853</v>
      </c>
      <c r="O61" s="57">
        <f t="shared" si="48"/>
        <v>9.2984352845618492</v>
      </c>
      <c r="P61" s="60">
        <f t="shared" si="49"/>
        <v>9.6084063776701498</v>
      </c>
      <c r="R61" s="19" t="s">
        <v>29</v>
      </c>
      <c r="S61" s="65">
        <f t="shared" si="50"/>
        <v>112.36607363531509</v>
      </c>
      <c r="T61" s="65">
        <f t="shared" si="50"/>
        <v>87.820618564044523</v>
      </c>
      <c r="U61" s="65">
        <f t="shared" si="50"/>
        <v>95.266074204507248</v>
      </c>
      <c r="V61" s="67">
        <f t="shared" si="51"/>
        <v>98.48425546795562</v>
      </c>
      <c r="W61" s="57">
        <f t="shared" si="52"/>
        <v>12.585203977180802</v>
      </c>
      <c r="X61" s="60">
        <f t="shared" si="53"/>
        <v>12.778899446801139</v>
      </c>
    </row>
    <row r="62" spans="2:32" ht="15.75" thickBot="1">
      <c r="B62" s="19" t="s">
        <v>30</v>
      </c>
      <c r="C62" s="65">
        <f t="shared" si="54"/>
        <v>92.69993758489646</v>
      </c>
      <c r="D62" s="65">
        <f t="shared" si="54"/>
        <v>90.499495039266151</v>
      </c>
      <c r="E62" s="65">
        <f t="shared" si="54"/>
        <v>97.979126248795197</v>
      </c>
      <c r="F62" s="68">
        <f t="shared" si="41"/>
        <v>93.726186290985936</v>
      </c>
      <c r="G62" s="58">
        <f t="shared" si="42"/>
        <v>3.8439706766183108</v>
      </c>
      <c r="H62" s="61">
        <f t="shared" si="43"/>
        <v>4.1012771656836344</v>
      </c>
      <c r="J62" s="19" t="s">
        <v>30</v>
      </c>
      <c r="K62" s="65">
        <f t="shared" si="44"/>
        <v>90.772472136197052</v>
      </c>
      <c r="L62" s="65">
        <f t="shared" si="45"/>
        <v>103.33471700842838</v>
      </c>
      <c r="M62" s="65">
        <f t="shared" si="46"/>
        <v>97.485404804225141</v>
      </c>
      <c r="N62" s="68">
        <f t="shared" si="47"/>
        <v>97.197531316283516</v>
      </c>
      <c r="O62" s="58">
        <f t="shared" si="48"/>
        <v>6.2860681205561182</v>
      </c>
      <c r="P62" s="61">
        <f t="shared" si="49"/>
        <v>6.4673125288553628</v>
      </c>
      <c r="R62" s="19" t="s">
        <v>30</v>
      </c>
      <c r="S62" s="65">
        <f t="shared" si="50"/>
        <v>97.916331172116102</v>
      </c>
      <c r="T62" s="65">
        <f t="shared" si="50"/>
        <v>94.57333608643377</v>
      </c>
      <c r="U62" s="65">
        <f t="shared" si="50"/>
        <v>92.65691503828333</v>
      </c>
      <c r="V62" s="68">
        <f t="shared" si="51"/>
        <v>95.048860765611082</v>
      </c>
      <c r="W62" s="58">
        <f t="shared" si="52"/>
        <v>2.6617583112639949</v>
      </c>
      <c r="X62" s="61">
        <f t="shared" si="53"/>
        <v>2.8004105360377194</v>
      </c>
    </row>
    <row r="63" spans="2:32">
      <c r="B63" s="20" t="s">
        <v>32</v>
      </c>
      <c r="C63" s="69">
        <f>AVERAGE(C57:C62)</f>
        <v>98.095656838485425</v>
      </c>
      <c r="D63" s="70">
        <f>AVERAGE(D57:D62)</f>
        <v>95.782967642887684</v>
      </c>
      <c r="E63" s="69">
        <f>AVERAGE(E57:E62)</f>
        <v>92.753002535493181</v>
      </c>
      <c r="F63" s="62"/>
      <c r="J63" s="20" t="s">
        <v>32</v>
      </c>
      <c r="K63" s="69">
        <f>AVERAGE(K57:K62)</f>
        <v>95.388559633312937</v>
      </c>
      <c r="L63" s="70">
        <f>AVERAGE(L57:L62)</f>
        <v>99.089783348609217</v>
      </c>
      <c r="M63" s="69">
        <f>AVERAGE(M57:M62)</f>
        <v>95.412271905902983</v>
      </c>
      <c r="N63" s="62"/>
      <c r="R63" s="20" t="s">
        <v>32</v>
      </c>
      <c r="S63" s="69">
        <f>AVERAGE(S57:S62)</f>
        <v>94.847354331230292</v>
      </c>
      <c r="T63" s="70">
        <f>AVERAGE(T57:T62)</f>
        <v>91.81928758193358</v>
      </c>
      <c r="U63" s="69">
        <f>AVERAGE(U57:U62)</f>
        <v>93.337051411810606</v>
      </c>
      <c r="V63" s="62"/>
    </row>
    <row r="64" spans="2:32">
      <c r="B64" s="9" t="s">
        <v>33</v>
      </c>
      <c r="C64" s="13">
        <f>STDEV(C57:C62)</f>
        <v>9.7602403378875682</v>
      </c>
      <c r="D64" s="11">
        <f>STDEV(D57:D62)</f>
        <v>7.040666418965305</v>
      </c>
      <c r="E64" s="13">
        <f>STDEV(E57:E62)</f>
        <v>4.7820100280801645</v>
      </c>
      <c r="J64" s="9" t="s">
        <v>33</v>
      </c>
      <c r="K64" s="13">
        <f>STDEV(K57:K62)</f>
        <v>11.396616657108405</v>
      </c>
      <c r="L64" s="11">
        <f>STDEV(L57:L62)</f>
        <v>4.3657510011531402</v>
      </c>
      <c r="M64" s="13">
        <f>STDEV(M57:M62)</f>
        <v>4.8330529319727304</v>
      </c>
      <c r="R64" s="9" t="s">
        <v>33</v>
      </c>
      <c r="S64" s="13">
        <f>STDEV(S57:S62)</f>
        <v>9.5320011952256767</v>
      </c>
      <c r="T64" s="11">
        <f>STDEV(T57:T62)</f>
        <v>4.3760762165028106</v>
      </c>
      <c r="U64" s="13">
        <f>STDEV(U57:U62)</f>
        <v>4.7373639359860862</v>
      </c>
    </row>
    <row r="65" spans="2:21" ht="15.75" thickBot="1">
      <c r="B65" s="9" t="s">
        <v>34</v>
      </c>
      <c r="C65" s="14">
        <f>100*C64/C63</f>
        <v>9.9497170949757869</v>
      </c>
      <c r="D65" s="12">
        <f>100*D64/D63</f>
        <v>7.3506455189563198</v>
      </c>
      <c r="E65" s="14">
        <f>100*E64/E63</f>
        <v>5.1556390600404161</v>
      </c>
      <c r="J65" s="9" t="s">
        <v>34</v>
      </c>
      <c r="K65" s="14">
        <f>100*K64/K63</f>
        <v>11.947571806219326</v>
      </c>
      <c r="L65" s="12">
        <f>100*L64/L63</f>
        <v>4.4058538162243499</v>
      </c>
      <c r="M65" s="14">
        <f>100*M64/M63</f>
        <v>5.0654416202762258</v>
      </c>
      <c r="R65" s="9" t="s">
        <v>34</v>
      </c>
      <c r="S65" s="14">
        <f>100*S64/S63</f>
        <v>10.049833506096105</v>
      </c>
      <c r="T65" s="12">
        <f>100*T64/T63</f>
        <v>4.7659662057363317</v>
      </c>
      <c r="U65" s="14">
        <f>100*U64/U63</f>
        <v>5.0755448820473816</v>
      </c>
    </row>
    <row r="66" spans="2:21" ht="15.75" thickBot="1"/>
    <row r="67" spans="2:21" ht="15.75" thickBot="1">
      <c r="B67" s="43"/>
      <c r="C67" s="44"/>
      <c r="D67" s="45"/>
    </row>
    <row r="68" spans="2:21" ht="16.5" thickBot="1">
      <c r="B68" s="46"/>
      <c r="C68" s="47" t="s">
        <v>17</v>
      </c>
      <c r="D68" s="48"/>
      <c r="E68" s="75" t="s">
        <v>52</v>
      </c>
      <c r="F68" s="73" t="s">
        <v>53</v>
      </c>
      <c r="G68" s="1"/>
      <c r="H68" s="73"/>
      <c r="I68" s="73"/>
      <c r="J68" s="73"/>
      <c r="K68" s="73"/>
      <c r="L68" s="73"/>
      <c r="M68" s="73"/>
      <c r="N68" s="73"/>
      <c r="O68" s="73"/>
      <c r="P68" s="73"/>
    </row>
    <row r="69" spans="2:21">
      <c r="B69" s="49" t="s">
        <v>35</v>
      </c>
      <c r="C69" s="71">
        <f>AVERAGE(C57:E62,K57:M62,S57:U62)</f>
        <v>95.169548358851785</v>
      </c>
      <c r="D69" s="48"/>
      <c r="E69" s="73"/>
      <c r="F69" s="76" t="s">
        <v>54</v>
      </c>
      <c r="G69" s="1"/>
      <c r="H69" s="73"/>
      <c r="I69" s="73"/>
      <c r="J69" s="73"/>
      <c r="K69" s="73"/>
      <c r="L69" s="73"/>
      <c r="M69" s="73"/>
      <c r="N69" s="73"/>
      <c r="O69" s="73"/>
      <c r="P69" s="73"/>
    </row>
    <row r="70" spans="2:21">
      <c r="B70" s="49" t="s">
        <v>2</v>
      </c>
      <c r="C70" s="50">
        <f>STDEV(C57:E62,K57:M62,S57:U62)</f>
        <v>7.0468836288710923</v>
      </c>
      <c r="D70" s="48"/>
      <c r="E70" s="73"/>
      <c r="F70" s="76" t="s">
        <v>55</v>
      </c>
      <c r="G70" s="1"/>
      <c r="H70" s="73"/>
      <c r="I70" s="73"/>
      <c r="J70" s="73"/>
      <c r="K70" s="73"/>
      <c r="L70" s="73"/>
      <c r="M70" s="73"/>
      <c r="N70" s="73"/>
      <c r="O70" s="73"/>
      <c r="P70" s="73"/>
    </row>
    <row r="71" spans="2:21" ht="15.75" thickBot="1">
      <c r="B71" s="49" t="s">
        <v>3</v>
      </c>
      <c r="C71" s="51">
        <f>100*C70/C69</f>
        <v>7.4045571828288042</v>
      </c>
      <c r="D71" s="48"/>
      <c r="F71" s="74" t="s">
        <v>56</v>
      </c>
    </row>
    <row r="72" spans="2:21" ht="15.75" thickBot="1">
      <c r="B72" s="52"/>
      <c r="C72" s="53"/>
      <c r="D72" s="54"/>
    </row>
  </sheetData>
  <mergeCells count="20">
    <mergeCell ref="AA42:AC42"/>
    <mergeCell ref="S16:U16"/>
    <mergeCell ref="S28:U28"/>
    <mergeCell ref="AA16:AC16"/>
    <mergeCell ref="AA28:AC28"/>
    <mergeCell ref="B1:J1"/>
    <mergeCell ref="S42:U42"/>
    <mergeCell ref="K55:M55"/>
    <mergeCell ref="S55:U55"/>
    <mergeCell ref="C9:F9"/>
    <mergeCell ref="C11:F11"/>
    <mergeCell ref="C3:E5"/>
    <mergeCell ref="F3:J5"/>
    <mergeCell ref="K16:M16"/>
    <mergeCell ref="K28:M28"/>
    <mergeCell ref="C42:E42"/>
    <mergeCell ref="C55:E55"/>
    <mergeCell ref="K42:M42"/>
    <mergeCell ref="C16:E16"/>
    <mergeCell ref="C28:E28"/>
  </mergeCells>
  <pageMargins left="1.73" right="0.27" top="0.28999999999999998" bottom="0.27" header="0.2" footer="0.18"/>
  <pageSetup paperSize="9" scale="5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Recuperación</vt:lpstr>
      <vt:lpstr>Recuperación!Área_de_impresión</vt:lpstr>
    </vt:vector>
  </TitlesOfParts>
  <Company>UAB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UAB</dc:creator>
  <cp:lastModifiedBy>usuario</cp:lastModifiedBy>
  <cp:lastPrinted>2014-02-25T16:33:30Z</cp:lastPrinted>
  <dcterms:created xsi:type="dcterms:W3CDTF">2012-11-08T10:05:26Z</dcterms:created>
  <dcterms:modified xsi:type="dcterms:W3CDTF">2016-09-18T12:14:44Z</dcterms:modified>
</cp:coreProperties>
</file>