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11640"/>
  </bookViews>
  <sheets>
    <sheet name="Efecto matriz" sheetId="7" r:id="rId1"/>
  </sheets>
  <calcPr calcId="124519"/>
</workbook>
</file>

<file path=xl/calcChain.xml><?xml version="1.0" encoding="utf-8"?>
<calcChain xmlns="http://schemas.openxmlformats.org/spreadsheetml/2006/main">
  <c r="AC37" i="7"/>
  <c r="AB37"/>
  <c r="AA37"/>
  <c r="U37"/>
  <c r="T37"/>
  <c r="S37"/>
  <c r="M37"/>
  <c r="L37"/>
  <c r="K37"/>
  <c r="E37"/>
  <c r="D37"/>
  <c r="C37"/>
  <c r="AC36"/>
  <c r="AB36"/>
  <c r="AA36"/>
  <c r="U36"/>
  <c r="T36"/>
  <c r="S36"/>
  <c r="M36"/>
  <c r="L36"/>
  <c r="K36"/>
  <c r="E36"/>
  <c r="D36"/>
  <c r="C36"/>
  <c r="AE35"/>
  <c r="AF35" s="1"/>
  <c r="AD35"/>
  <c r="W35"/>
  <c r="X35" s="1"/>
  <c r="V35"/>
  <c r="O35"/>
  <c r="P35" s="1"/>
  <c r="N35"/>
  <c r="G35"/>
  <c r="F35"/>
  <c r="H35" s="1"/>
  <c r="AE34"/>
  <c r="AF34" s="1"/>
  <c r="AD34"/>
  <c r="W34"/>
  <c r="V34"/>
  <c r="O34"/>
  <c r="P34" s="1"/>
  <c r="N34"/>
  <c r="G34"/>
  <c r="H34" s="1"/>
  <c r="F34"/>
  <c r="AE33"/>
  <c r="AF33" s="1"/>
  <c r="AD33"/>
  <c r="W33"/>
  <c r="X33" s="1"/>
  <c r="V33"/>
  <c r="O33"/>
  <c r="P33" s="1"/>
  <c r="N33"/>
  <c r="H33"/>
  <c r="G33"/>
  <c r="F33"/>
  <c r="AE32"/>
  <c r="AD32"/>
  <c r="W32"/>
  <c r="X32" s="1"/>
  <c r="V32"/>
  <c r="O32"/>
  <c r="N32"/>
  <c r="H32"/>
  <c r="G32"/>
  <c r="F32"/>
  <c r="AE31"/>
  <c r="AF31" s="1"/>
  <c r="AD31"/>
  <c r="W31"/>
  <c r="V31"/>
  <c r="O31"/>
  <c r="P31" s="1"/>
  <c r="N31"/>
  <c r="G31"/>
  <c r="H31" s="1"/>
  <c r="F31"/>
  <c r="AE30"/>
  <c r="AF30" s="1"/>
  <c r="AD30"/>
  <c r="W30"/>
  <c r="V30"/>
  <c r="O30"/>
  <c r="P30" s="1"/>
  <c r="N30"/>
  <c r="G30"/>
  <c r="H30" s="1"/>
  <c r="F30"/>
  <c r="AC49"/>
  <c r="AB49"/>
  <c r="T49"/>
  <c r="S49"/>
  <c r="M49"/>
  <c r="L49"/>
  <c r="D49"/>
  <c r="C49"/>
  <c r="AC48"/>
  <c r="AB48"/>
  <c r="T48"/>
  <c r="T61" s="1"/>
  <c r="S48"/>
  <c r="M48"/>
  <c r="L48"/>
  <c r="D48"/>
  <c r="C48"/>
  <c r="AC47"/>
  <c r="AB47"/>
  <c r="T47"/>
  <c r="T60" s="1"/>
  <c r="S47"/>
  <c r="M47"/>
  <c r="L47"/>
  <c r="K47"/>
  <c r="D47"/>
  <c r="C47"/>
  <c r="AC46"/>
  <c r="AB46"/>
  <c r="T46"/>
  <c r="S46"/>
  <c r="M46"/>
  <c r="L46"/>
  <c r="L59" s="1"/>
  <c r="K46"/>
  <c r="D46"/>
  <c r="C46"/>
  <c r="AC45"/>
  <c r="AB45"/>
  <c r="AA45"/>
  <c r="V19"/>
  <c r="T45"/>
  <c r="S45"/>
  <c r="M45"/>
  <c r="L45"/>
  <c r="K45"/>
  <c r="D45"/>
  <c r="C45"/>
  <c r="AB44"/>
  <c r="AA44"/>
  <c r="V18"/>
  <c r="S44"/>
  <c r="M44"/>
  <c r="L44"/>
  <c r="D44"/>
  <c r="C44"/>
  <c r="T59" l="1"/>
  <c r="K38"/>
  <c r="AC38"/>
  <c r="E38"/>
  <c r="AB38"/>
  <c r="O22"/>
  <c r="N23"/>
  <c r="X31"/>
  <c r="D38"/>
  <c r="M38"/>
  <c r="AA38"/>
  <c r="T38"/>
  <c r="S38"/>
  <c r="F21"/>
  <c r="F22"/>
  <c r="F23"/>
  <c r="X30"/>
  <c r="P32"/>
  <c r="AF32"/>
  <c r="X34"/>
  <c r="C38"/>
  <c r="L38"/>
  <c r="U38"/>
  <c r="T62"/>
  <c r="K25"/>
  <c r="AC25"/>
  <c r="F18"/>
  <c r="F19"/>
  <c r="F20"/>
  <c r="O20"/>
  <c r="AD20"/>
  <c r="D60"/>
  <c r="M60"/>
  <c r="AE21"/>
  <c r="D61"/>
  <c r="M61"/>
  <c r="AE22"/>
  <c r="D62"/>
  <c r="M62"/>
  <c r="AE23"/>
  <c r="AB24"/>
  <c r="T25"/>
  <c r="M58"/>
  <c r="D59"/>
  <c r="M59"/>
  <c r="V20"/>
  <c r="L60"/>
  <c r="V21"/>
  <c r="L61"/>
  <c r="V22"/>
  <c r="L62"/>
  <c r="V23"/>
  <c r="S24"/>
  <c r="AB25"/>
  <c r="S25"/>
  <c r="S26" s="1"/>
  <c r="D57"/>
  <c r="D51"/>
  <c r="D50"/>
  <c r="M51"/>
  <c r="M50"/>
  <c r="AE45"/>
  <c r="AD45"/>
  <c r="C57"/>
  <c r="C51"/>
  <c r="C50"/>
  <c r="L57"/>
  <c r="L51"/>
  <c r="L50"/>
  <c r="C58"/>
  <c r="N47"/>
  <c r="O47"/>
  <c r="D58"/>
  <c r="L58"/>
  <c r="S57"/>
  <c r="S51"/>
  <c r="S50"/>
  <c r="AB51"/>
  <c r="AB50"/>
  <c r="S58"/>
  <c r="O45"/>
  <c r="K58"/>
  <c r="N45"/>
  <c r="N46"/>
  <c r="O46"/>
  <c r="T58"/>
  <c r="AE20"/>
  <c r="AF20" s="1"/>
  <c r="O23"/>
  <c r="P23" s="1"/>
  <c r="E45"/>
  <c r="E58" s="1"/>
  <c r="U45"/>
  <c r="U58" s="1"/>
  <c r="AA46"/>
  <c r="AA47"/>
  <c r="E48"/>
  <c r="E61" s="1"/>
  <c r="K48"/>
  <c r="AA48"/>
  <c r="C61" s="1"/>
  <c r="E49"/>
  <c r="E62" s="1"/>
  <c r="K49"/>
  <c r="U49"/>
  <c r="U62" s="1"/>
  <c r="N18"/>
  <c r="AD18"/>
  <c r="N19"/>
  <c r="AD19"/>
  <c r="N20"/>
  <c r="N21"/>
  <c r="AD21"/>
  <c r="N22"/>
  <c r="AD22"/>
  <c r="AD23"/>
  <c r="D24"/>
  <c r="M24"/>
  <c r="AA24"/>
  <c r="D25"/>
  <c r="D26" s="1"/>
  <c r="M25"/>
  <c r="AA25"/>
  <c r="AA26" s="1"/>
  <c r="T44"/>
  <c r="O18"/>
  <c r="AE18"/>
  <c r="O19"/>
  <c r="P19" s="1"/>
  <c r="O21"/>
  <c r="E24"/>
  <c r="K44"/>
  <c r="AA49"/>
  <c r="S62" s="1"/>
  <c r="G18"/>
  <c r="H18" s="1"/>
  <c r="W18"/>
  <c r="X18" s="1"/>
  <c r="G19"/>
  <c r="W19"/>
  <c r="X19" s="1"/>
  <c r="G20"/>
  <c r="H20" s="1"/>
  <c r="W20"/>
  <c r="G21"/>
  <c r="W21"/>
  <c r="G22"/>
  <c r="H22" s="1"/>
  <c r="W22"/>
  <c r="G23"/>
  <c r="H23" s="1"/>
  <c r="W23"/>
  <c r="C24"/>
  <c r="L24"/>
  <c r="U24"/>
  <c r="C25"/>
  <c r="L25"/>
  <c r="U25"/>
  <c r="U26" s="1"/>
  <c r="AC44"/>
  <c r="AE44" s="1"/>
  <c r="AE19"/>
  <c r="AF19" s="1"/>
  <c r="E25"/>
  <c r="E44"/>
  <c r="F44" s="1"/>
  <c r="U44"/>
  <c r="E46"/>
  <c r="E59" s="1"/>
  <c r="U46"/>
  <c r="U59" s="1"/>
  <c r="E47"/>
  <c r="E60" s="1"/>
  <c r="U47"/>
  <c r="U60" s="1"/>
  <c r="U48"/>
  <c r="U61" s="1"/>
  <c r="K24"/>
  <c r="K26" s="1"/>
  <c r="T24"/>
  <c r="AC24"/>
  <c r="AF22" l="1"/>
  <c r="AB26"/>
  <c r="S52"/>
  <c r="P22"/>
  <c r="C26"/>
  <c r="P20"/>
  <c r="T26"/>
  <c r="X22"/>
  <c r="X20"/>
  <c r="AF23"/>
  <c r="AC26"/>
  <c r="H21"/>
  <c r="AF21"/>
  <c r="S61"/>
  <c r="AB52"/>
  <c r="H19"/>
  <c r="AF18"/>
  <c r="P46"/>
  <c r="F45"/>
  <c r="AD44"/>
  <c r="AF44" s="1"/>
  <c r="D52"/>
  <c r="F47"/>
  <c r="X23"/>
  <c r="X21"/>
  <c r="V47"/>
  <c r="G48"/>
  <c r="AF45"/>
  <c r="E26"/>
  <c r="L26"/>
  <c r="P21"/>
  <c r="AA51"/>
  <c r="W47"/>
  <c r="M52"/>
  <c r="V62"/>
  <c r="W62"/>
  <c r="V61"/>
  <c r="W61"/>
  <c r="F61"/>
  <c r="G61"/>
  <c r="T51"/>
  <c r="T50"/>
  <c r="T57"/>
  <c r="V45"/>
  <c r="W48"/>
  <c r="V46"/>
  <c r="V44"/>
  <c r="P47"/>
  <c r="C59"/>
  <c r="G44"/>
  <c r="H44" s="1"/>
  <c r="G47"/>
  <c r="H47" s="1"/>
  <c r="AE48"/>
  <c r="AD48"/>
  <c r="E51"/>
  <c r="E50"/>
  <c r="E57"/>
  <c r="G57" s="1"/>
  <c r="AE47"/>
  <c r="AD47"/>
  <c r="V58"/>
  <c r="W58"/>
  <c r="L63"/>
  <c r="L64"/>
  <c r="F46"/>
  <c r="X47"/>
  <c r="W45"/>
  <c r="P18"/>
  <c r="V49"/>
  <c r="S60"/>
  <c r="S59"/>
  <c r="G46"/>
  <c r="G45"/>
  <c r="F49"/>
  <c r="C60"/>
  <c r="AD49"/>
  <c r="AE49"/>
  <c r="O48"/>
  <c r="N48"/>
  <c r="K61"/>
  <c r="N58"/>
  <c r="O58"/>
  <c r="D63"/>
  <c r="D64"/>
  <c r="AE46"/>
  <c r="AF46" s="1"/>
  <c r="AD46"/>
  <c r="U51"/>
  <c r="U52" s="1"/>
  <c r="U50"/>
  <c r="U57"/>
  <c r="V57" s="1"/>
  <c r="AC51"/>
  <c r="AC50"/>
  <c r="K51"/>
  <c r="K50"/>
  <c r="N44"/>
  <c r="K57"/>
  <c r="O44"/>
  <c r="K62"/>
  <c r="O49"/>
  <c r="N49"/>
  <c r="F58"/>
  <c r="G58"/>
  <c r="C62"/>
  <c r="M26"/>
  <c r="W49"/>
  <c r="V48"/>
  <c r="W46"/>
  <c r="K59"/>
  <c r="P45"/>
  <c r="W44"/>
  <c r="X44" s="1"/>
  <c r="K60"/>
  <c r="L52"/>
  <c r="C52"/>
  <c r="G49"/>
  <c r="H49" s="1"/>
  <c r="F48"/>
  <c r="AA50"/>
  <c r="AA52" s="1"/>
  <c r="M57"/>
  <c r="F57" l="1"/>
  <c r="H57" s="1"/>
  <c r="AF47"/>
  <c r="X45"/>
  <c r="H61"/>
  <c r="H48"/>
  <c r="C63"/>
  <c r="S64"/>
  <c r="H58"/>
  <c r="AF49"/>
  <c r="H45"/>
  <c r="X61"/>
  <c r="N62"/>
  <c r="O62"/>
  <c r="N60"/>
  <c r="O60"/>
  <c r="F62"/>
  <c r="G62"/>
  <c r="V60"/>
  <c r="W60"/>
  <c r="T63"/>
  <c r="T64"/>
  <c r="X46"/>
  <c r="P49"/>
  <c r="AC52"/>
  <c r="P58"/>
  <c r="P48"/>
  <c r="L65"/>
  <c r="E52"/>
  <c r="X62"/>
  <c r="U63"/>
  <c r="U64"/>
  <c r="K63"/>
  <c r="K64"/>
  <c r="N57"/>
  <c r="O57"/>
  <c r="F60"/>
  <c r="G60"/>
  <c r="V59"/>
  <c r="W59"/>
  <c r="C69"/>
  <c r="W57"/>
  <c r="X57" s="1"/>
  <c r="N59"/>
  <c r="O59"/>
  <c r="M63"/>
  <c r="M64"/>
  <c r="N61"/>
  <c r="O61"/>
  <c r="E64"/>
  <c r="E63"/>
  <c r="F59"/>
  <c r="G59"/>
  <c r="C70"/>
  <c r="C71" s="1"/>
  <c r="X49"/>
  <c r="P44"/>
  <c r="K52"/>
  <c r="D65"/>
  <c r="H46"/>
  <c r="C64"/>
  <c r="S63"/>
  <c r="X58"/>
  <c r="AF48"/>
  <c r="X48"/>
  <c r="T52"/>
  <c r="C65" l="1"/>
  <c r="S65"/>
  <c r="H59"/>
  <c r="P61"/>
  <c r="P59"/>
  <c r="X59"/>
  <c r="P57"/>
  <c r="U65"/>
  <c r="X60"/>
  <c r="E65"/>
  <c r="T65"/>
  <c r="H62"/>
  <c r="P62"/>
  <c r="M65"/>
  <c r="H60"/>
  <c r="K65"/>
  <c r="P60"/>
</calcChain>
</file>

<file path=xl/sharedStrings.xml><?xml version="1.0" encoding="utf-8"?>
<sst xmlns="http://schemas.openxmlformats.org/spreadsheetml/2006/main" count="262" uniqueCount="56">
  <si>
    <t>s</t>
  </si>
  <si>
    <t xml:space="preserve">Mitjana global (%) </t>
  </si>
  <si>
    <t xml:space="preserve">s global (%) </t>
  </si>
  <si>
    <t xml:space="preserve">CV global (%) </t>
  </si>
  <si>
    <t>AUC RII pre-extrac 1</t>
  </si>
  <si>
    <t>AUC RII pre-extrac 2</t>
  </si>
  <si>
    <t>AUC RII pre-extrac 3</t>
  </si>
  <si>
    <t>AUC RII fase mòbil 1</t>
  </si>
  <si>
    <t>CV (%)</t>
  </si>
  <si>
    <t>RE (%) 3</t>
  </si>
  <si>
    <t>ME (%) 1</t>
  </si>
  <si>
    <t>ME (%) 2</t>
  </si>
  <si>
    <t>ME (%) 3</t>
  </si>
  <si>
    <t>n-ME (%) 1</t>
  </si>
  <si>
    <t>n-ME (%) 2</t>
  </si>
  <si>
    <t>n-ME (%) 3</t>
  </si>
  <si>
    <t>n-ME global</t>
  </si>
  <si>
    <t>Unidad de medida</t>
  </si>
  <si>
    <t xml:space="preserve">COMISIÓN DE METROLOGÍA Y SISTEMAS ANALÍTICOS </t>
  </si>
  <si>
    <t>Magnitud</t>
  </si>
  <si>
    <t>Valores en estudio de la magnitud</t>
  </si>
  <si>
    <t>Estándar interno</t>
  </si>
  <si>
    <t>Valor en estudio del estándar interno</t>
  </si>
  <si>
    <t>Fecha del estudio</t>
  </si>
  <si>
    <t>Paciente 1</t>
  </si>
  <si>
    <t>Paciente 2</t>
  </si>
  <si>
    <t>Paciente 3</t>
  </si>
  <si>
    <t>Paciente 4</t>
  </si>
  <si>
    <t>Paciente 5</t>
  </si>
  <si>
    <t>Paciente 6</t>
  </si>
  <si>
    <t>Media intra</t>
  </si>
  <si>
    <t>Media entre pacientes</t>
  </si>
  <si>
    <t>s entre pacientes</t>
  </si>
  <si>
    <t>CV (%) entre pacientes</t>
  </si>
  <si>
    <t>Valor estándar interno = W</t>
  </si>
  <si>
    <t xml:space="preserve">ESTUDIO DE LA EFICIENCIA CROMATOGRÁFICA EN LA VALIDACIÓN DE UN SISTEMA CROMATOGRÁFICO </t>
  </si>
  <si>
    <t>Área analito pre-extrac 1</t>
  </si>
  <si>
    <t>Área analito pre-extrac 2</t>
  </si>
  <si>
    <t>Área analito pre-extrac 3</t>
  </si>
  <si>
    <t>Área analito fase móvil 1</t>
  </si>
  <si>
    <t>Área analito fase móvil 2</t>
  </si>
  <si>
    <t>Área analito fase móvil 3</t>
  </si>
  <si>
    <r>
      <t>San</t>
    </r>
    <r>
      <rPr>
        <sz val="11"/>
        <color indexed="10"/>
        <rFont val="Symbol"/>
        <family val="1"/>
        <charset val="2"/>
      </rPr>
      <t>¾</t>
    </r>
    <r>
      <rPr>
        <sz val="9.9"/>
        <color indexed="10"/>
        <rFont val="Calibri"/>
        <family val="2"/>
      </rPr>
      <t>Ciclosporina A; c.masa</t>
    </r>
  </si>
  <si>
    <r>
      <t xml:space="preserve">Valor de la magnitud = 60 </t>
    </r>
    <r>
      <rPr>
        <b/>
        <sz val="10"/>
        <rFont val="Calibri"/>
        <family val="2"/>
      </rPr>
      <t>µ</t>
    </r>
    <r>
      <rPr>
        <b/>
        <sz val="9"/>
        <rFont val="Arial"/>
        <family val="2"/>
      </rPr>
      <t>g/L</t>
    </r>
  </si>
  <si>
    <r>
      <t xml:space="preserve">Valor de la magnitud = 190 </t>
    </r>
    <r>
      <rPr>
        <b/>
        <sz val="10"/>
        <rFont val="Calibri"/>
        <family val="2"/>
      </rPr>
      <t>µ</t>
    </r>
    <r>
      <rPr>
        <b/>
        <sz val="9"/>
        <rFont val="Arial"/>
        <family val="2"/>
      </rPr>
      <t>g/L</t>
    </r>
  </si>
  <si>
    <r>
      <t xml:space="preserve">Valor de la magnitud = 750 </t>
    </r>
    <r>
      <rPr>
        <b/>
        <sz val="10"/>
        <rFont val="Calibri"/>
        <family val="2"/>
      </rPr>
      <t>µ</t>
    </r>
    <r>
      <rPr>
        <b/>
        <sz val="9"/>
        <rFont val="Arial"/>
        <family val="2"/>
      </rPr>
      <t>g/L</t>
    </r>
  </si>
  <si>
    <r>
      <t xml:space="preserve">Valor estándar interno = 200 </t>
    </r>
    <r>
      <rPr>
        <b/>
        <sz val="10"/>
        <rFont val="Calibri"/>
        <family val="2"/>
      </rPr>
      <t>µ</t>
    </r>
    <r>
      <rPr>
        <b/>
        <sz val="9"/>
        <rFont val="Arial"/>
        <family val="2"/>
      </rPr>
      <t>g/L</t>
    </r>
  </si>
  <si>
    <r>
      <t>D</t>
    </r>
    <r>
      <rPr>
        <vertAlign val="subscript"/>
        <sz val="11"/>
        <color indexed="10"/>
        <rFont val="Calibri"/>
        <family val="2"/>
      </rPr>
      <t>12</t>
    </r>
    <r>
      <rPr>
        <sz val="11"/>
        <color indexed="10"/>
        <rFont val="Calibri"/>
        <family val="2"/>
      </rPr>
      <t>-Ciclosporina A</t>
    </r>
  </si>
  <si>
    <t>µg/L</t>
  </si>
  <si>
    <t>60, 190, 750</t>
  </si>
  <si>
    <t>MATERIAL SUPLEMENTARIO 5. EJEMPLO DE ESTUDIO DE LA EFICIENCIA CROMATOGRÁFICA. PARTE II: ESTUDIO DEL EFECTO MATRIZ</t>
  </si>
  <si>
    <t>CONCLUSIÓN:</t>
  </si>
  <si>
    <t>- Para cada solución de trabajo estudiada, el coeficiente de variación entre replicados es ≤ 15 %.</t>
  </si>
  <si>
    <t xml:space="preserve">El sistema de medida evaluado presenta unefecto matriz aceptable ya que:  </t>
  </si>
  <si>
    <t xml:space="preserve">- Los diferentes valores de efecto matriz normalizados son reproducibles e independientes del valor de la solución de trabajo. </t>
  </si>
  <si>
    <t>Es decir, que el valor del porcentaje de efecto matriz conjunto o global normalizado (media de todos los valores de efecto matriz normalizados) presenta un coeficiente de variación ≤ 15 % y este valor está dentro del intervalo [85-115] %.</t>
  </si>
</sst>
</file>

<file path=xl/styles.xml><?xml version="1.0" encoding="utf-8"?>
<styleSheet xmlns="http://schemas.openxmlformats.org/spreadsheetml/2006/main">
  <numFmts count="1">
    <numFmt numFmtId="164" formatCode="0.0"/>
  </numFmts>
  <fonts count="35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CG Times (WN)"/>
      <family val="1"/>
    </font>
    <font>
      <b/>
      <sz val="10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i/>
      <sz val="10"/>
      <name val="Arial"/>
      <family val="2"/>
    </font>
    <font>
      <b/>
      <sz val="11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Symbol"/>
      <family val="1"/>
      <charset val="2"/>
    </font>
    <font>
      <sz val="9.9"/>
      <color indexed="10"/>
      <name val="Calibri"/>
      <family val="2"/>
    </font>
    <font>
      <b/>
      <sz val="10"/>
      <name val="Calibri"/>
      <family val="2"/>
    </font>
    <font>
      <b/>
      <sz val="9"/>
      <name val="Arial"/>
      <family val="2"/>
    </font>
    <font>
      <vertAlign val="subscript"/>
      <sz val="11"/>
      <color indexed="10"/>
      <name val="Calibri"/>
      <family val="2"/>
    </font>
    <font>
      <sz val="11"/>
      <color rgb="FFFF0000"/>
      <name val="Calibri"/>
      <family val="2"/>
    </font>
    <font>
      <sz val="11"/>
      <color theme="0"/>
      <name val="Calibri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7" fillId="0" borderId="8" applyNumberFormat="0" applyFill="0" applyAlignment="0" applyProtection="0"/>
    <xf numFmtId="0" fontId="17" fillId="0" borderId="9" applyNumberFormat="0" applyFill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17" fillId="0" borderId="0" xfId="0" applyFont="1" applyBorder="1" applyAlignment="1">
      <alignment horizontal="right"/>
    </xf>
    <xf numFmtId="0" fontId="31" fillId="0" borderId="0" xfId="0" applyFont="1"/>
    <xf numFmtId="0" fontId="32" fillId="26" borderId="0" xfId="0" applyFont="1" applyFill="1"/>
    <xf numFmtId="14" fontId="31" fillId="24" borderId="10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1" fontId="31" fillId="24" borderId="11" xfId="0" applyNumberFormat="1" applyFont="1" applyFill="1" applyBorder="1" applyAlignment="1">
      <alignment horizontal="center" vertical="center"/>
    </xf>
    <xf numFmtId="1" fontId="31" fillId="24" borderId="12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right"/>
    </xf>
    <xf numFmtId="1" fontId="0" fillId="27" borderId="13" xfId="0" applyNumberFormat="1" applyFill="1" applyBorder="1" applyAlignment="1">
      <alignment horizontal="center" vertical="center"/>
    </xf>
    <xf numFmtId="164" fontId="0" fillId="27" borderId="11" xfId="0" applyNumberFormat="1" applyFill="1" applyBorder="1" applyAlignment="1">
      <alignment horizontal="center" vertical="center"/>
    </xf>
    <xf numFmtId="164" fontId="17" fillId="27" borderId="12" xfId="0" applyNumberFormat="1" applyFont="1" applyFill="1" applyBorder="1" applyAlignment="1">
      <alignment horizontal="center" vertical="center"/>
    </xf>
    <xf numFmtId="164" fontId="0" fillId="27" borderId="14" xfId="0" applyNumberFormat="1" applyFill="1" applyBorder="1" applyAlignment="1">
      <alignment horizontal="center" vertical="center"/>
    </xf>
    <xf numFmtId="164" fontId="17" fillId="27" borderId="15" xfId="0" applyNumberFormat="1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8" fillId="0" borderId="0" xfId="0" applyFont="1" applyBorder="1"/>
    <xf numFmtId="0" fontId="0" fillId="0" borderId="0" xfId="0" applyBorder="1"/>
    <xf numFmtId="0" fontId="19" fillId="0" borderId="0" xfId="0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2" fontId="31" fillId="24" borderId="10" xfId="0" applyNumberFormat="1" applyFont="1" applyFill="1" applyBorder="1" applyAlignment="1">
      <alignment horizontal="left" vertical="center"/>
    </xf>
    <xf numFmtId="0" fontId="19" fillId="0" borderId="17" xfId="0" applyFont="1" applyBorder="1" applyAlignment="1">
      <alignment horizontal="center"/>
    </xf>
    <xf numFmtId="1" fontId="31" fillId="24" borderId="14" xfId="0" applyNumberFormat="1" applyFont="1" applyFill="1" applyBorder="1" applyAlignment="1">
      <alignment horizontal="center" vertical="center"/>
    </xf>
    <xf numFmtId="1" fontId="31" fillId="24" borderId="15" xfId="0" applyNumberFormat="1" applyFont="1" applyFill="1" applyBorder="1" applyAlignment="1">
      <alignment horizontal="center" vertical="center"/>
    </xf>
    <xf numFmtId="1" fontId="0" fillId="27" borderId="17" xfId="0" applyNumberFormat="1" applyFill="1" applyBorder="1" applyAlignment="1">
      <alignment horizontal="center" vertical="center"/>
    </xf>
    <xf numFmtId="164" fontId="17" fillId="26" borderId="0" xfId="0" applyNumberFormat="1" applyFont="1" applyFill="1" applyBorder="1" applyAlignment="1">
      <alignment horizontal="center" vertical="center"/>
    </xf>
    <xf numFmtId="0" fontId="0" fillId="26" borderId="0" xfId="0" applyFill="1"/>
    <xf numFmtId="1" fontId="31" fillId="24" borderId="18" xfId="0" applyNumberFormat="1" applyFont="1" applyFill="1" applyBorder="1" applyAlignment="1">
      <alignment horizontal="center" vertical="center"/>
    </xf>
    <xf numFmtId="1" fontId="21" fillId="28" borderId="19" xfId="0" applyNumberFormat="1" applyFont="1" applyFill="1" applyBorder="1" applyAlignment="1">
      <alignment horizontal="center" vertical="center"/>
    </xf>
    <xf numFmtId="1" fontId="21" fillId="28" borderId="20" xfId="0" applyNumberFormat="1" applyFont="1" applyFill="1" applyBorder="1" applyAlignment="1">
      <alignment horizontal="center" vertical="center"/>
    </xf>
    <xf numFmtId="1" fontId="21" fillId="28" borderId="21" xfId="0" applyNumberFormat="1" applyFont="1" applyFill="1" applyBorder="1" applyAlignment="1">
      <alignment horizontal="center" vertical="center"/>
    </xf>
    <xf numFmtId="1" fontId="21" fillId="28" borderId="14" xfId="0" applyNumberFormat="1" applyFont="1" applyFill="1" applyBorder="1" applyAlignment="1">
      <alignment horizontal="center" vertical="center"/>
    </xf>
    <xf numFmtId="1" fontId="21" fillId="28" borderId="15" xfId="0" applyNumberFormat="1" applyFont="1" applyFill="1" applyBorder="1" applyAlignment="1">
      <alignment horizontal="center" vertical="center"/>
    </xf>
    <xf numFmtId="1" fontId="21" fillId="28" borderId="22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1" fontId="31" fillId="24" borderId="26" xfId="0" applyNumberFormat="1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/>
    </xf>
    <xf numFmtId="0" fontId="0" fillId="25" borderId="28" xfId="0" applyFill="1" applyBorder="1" applyAlignment="1"/>
    <xf numFmtId="0" fontId="0" fillId="25" borderId="29" xfId="0" applyFill="1" applyBorder="1" applyAlignment="1"/>
    <xf numFmtId="0" fontId="25" fillId="0" borderId="0" xfId="0" applyFont="1" applyBorder="1"/>
    <xf numFmtId="0" fontId="0" fillId="25" borderId="30" xfId="0" applyFill="1" applyBorder="1" applyAlignment="1"/>
    <xf numFmtId="0" fontId="22" fillId="0" borderId="0" xfId="0" applyFont="1" applyBorder="1" applyAlignment="1">
      <alignment horizontal="center"/>
    </xf>
    <xf numFmtId="0" fontId="0" fillId="29" borderId="31" xfId="0" applyFill="1" applyBorder="1"/>
    <xf numFmtId="0" fontId="0" fillId="29" borderId="19" xfId="0" applyFill="1" applyBorder="1"/>
    <xf numFmtId="0" fontId="0" fillId="29" borderId="32" xfId="0" applyFill="1" applyBorder="1" applyAlignment="1">
      <alignment horizontal="center"/>
    </xf>
    <xf numFmtId="0" fontId="0" fillId="29" borderId="33" xfId="0" applyFill="1" applyBorder="1"/>
    <xf numFmtId="0" fontId="19" fillId="29" borderId="16" xfId="0" applyFont="1" applyFill="1" applyBorder="1" applyAlignment="1">
      <alignment horizontal="center"/>
    </xf>
    <xf numFmtId="0" fontId="0" fillId="29" borderId="34" xfId="0" applyFill="1" applyBorder="1"/>
    <xf numFmtId="0" fontId="22" fillId="29" borderId="33" xfId="0" applyFont="1" applyFill="1" applyBorder="1" applyAlignment="1">
      <alignment horizontal="right"/>
    </xf>
    <xf numFmtId="164" fontId="17" fillId="29" borderId="14" xfId="0" applyNumberFormat="1" applyFont="1" applyFill="1" applyBorder="1" applyAlignment="1">
      <alignment horizontal="center" vertical="center"/>
    </xf>
    <xf numFmtId="164" fontId="17" fillId="29" borderId="15" xfId="0" applyNumberFormat="1" applyFont="1" applyFill="1" applyBorder="1" applyAlignment="1">
      <alignment horizontal="center" vertical="center"/>
    </xf>
    <xf numFmtId="0" fontId="0" fillId="29" borderId="35" xfId="0" applyFill="1" applyBorder="1"/>
    <xf numFmtId="0" fontId="0" fillId="29" borderId="36" xfId="0" applyFill="1" applyBorder="1"/>
    <xf numFmtId="0" fontId="0" fillId="29" borderId="37" xfId="0" applyFill="1" applyBorder="1" applyAlignment="1">
      <alignment horizontal="center"/>
    </xf>
    <xf numFmtId="1" fontId="31" fillId="24" borderId="10" xfId="0" applyNumberFormat="1" applyFont="1" applyFill="1" applyBorder="1" applyAlignment="1">
      <alignment horizontal="left" vertical="center"/>
    </xf>
    <xf numFmtId="0" fontId="0" fillId="0" borderId="0" xfId="0"/>
    <xf numFmtId="164" fontId="21" fillId="28" borderId="21" xfId="0" applyNumberFormat="1" applyFont="1" applyFill="1" applyBorder="1" applyAlignment="1">
      <alignment horizontal="center" vertical="center"/>
    </xf>
    <xf numFmtId="164" fontId="21" fillId="28" borderId="14" xfId="0" applyNumberFormat="1" applyFont="1" applyFill="1" applyBorder="1" applyAlignment="1">
      <alignment horizontal="center" vertical="center"/>
    </xf>
    <xf numFmtId="164" fontId="21" fillId="28" borderId="15" xfId="0" applyNumberFormat="1" applyFont="1" applyFill="1" applyBorder="1" applyAlignment="1">
      <alignment horizontal="center" vertical="center"/>
    </xf>
    <xf numFmtId="164" fontId="23" fillId="28" borderId="23" xfId="0" applyNumberFormat="1" applyFont="1" applyFill="1" applyBorder="1" applyAlignment="1">
      <alignment horizontal="center" vertical="center"/>
    </xf>
    <xf numFmtId="164" fontId="23" fillId="28" borderId="24" xfId="0" applyNumberFormat="1" applyFont="1" applyFill="1" applyBorder="1" applyAlignment="1">
      <alignment horizontal="center" vertical="center"/>
    </xf>
    <xf numFmtId="164" fontId="23" fillId="28" borderId="25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23" fillId="28" borderId="26" xfId="0" applyNumberFormat="1" applyFont="1" applyFill="1" applyBorder="1" applyAlignment="1">
      <alignment horizontal="center" vertical="center"/>
    </xf>
    <xf numFmtId="164" fontId="21" fillId="28" borderId="19" xfId="0" applyNumberFormat="1" applyFont="1" applyFill="1" applyBorder="1" applyAlignment="1">
      <alignment horizontal="center" vertical="center"/>
    </xf>
    <xf numFmtId="164" fontId="21" fillId="28" borderId="20" xfId="0" applyNumberFormat="1" applyFont="1" applyFill="1" applyBorder="1" applyAlignment="1">
      <alignment horizontal="center" vertical="center"/>
    </xf>
    <xf numFmtId="164" fontId="21" fillId="28" borderId="22" xfId="0" applyNumberFormat="1" applyFont="1" applyFill="1" applyBorder="1" applyAlignment="1">
      <alignment horizontal="center" vertical="center"/>
    </xf>
    <xf numFmtId="164" fontId="0" fillId="27" borderId="17" xfId="0" applyNumberFormat="1" applyFill="1" applyBorder="1" applyAlignment="1">
      <alignment horizontal="center" vertical="center"/>
    </xf>
    <xf numFmtId="164" fontId="0" fillId="27" borderId="13" xfId="0" applyNumberFormat="1" applyFill="1" applyBorder="1" applyAlignment="1">
      <alignment horizontal="center" vertical="center"/>
    </xf>
    <xf numFmtId="164" fontId="17" fillId="29" borderId="1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0" fillId="0" borderId="0" xfId="0"/>
    <xf numFmtId="0" fontId="34" fillId="0" borderId="0" xfId="0" applyFont="1" applyAlignment="1">
      <alignment horizontal="right"/>
    </xf>
    <xf numFmtId="49" fontId="0" fillId="0" borderId="0" xfId="0" applyNumberFormat="1"/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4" fillId="25" borderId="43" xfId="0" applyFont="1" applyFill="1" applyBorder="1" applyAlignment="1">
      <alignment horizontal="center" vertical="center" wrapText="1"/>
    </xf>
    <xf numFmtId="0" fontId="0" fillId="0" borderId="43" xfId="0" applyBorder="1"/>
    <xf numFmtId="0" fontId="0" fillId="0" borderId="44" xfId="0" applyBorder="1"/>
    <xf numFmtId="0" fontId="0" fillId="0" borderId="0" xfId="0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20" fillId="25" borderId="28" xfId="0" applyFont="1" applyFill="1" applyBorder="1" applyAlignment="1">
      <alignment horizontal="center" vertical="center" wrapText="1"/>
    </xf>
    <xf numFmtId="0" fontId="20" fillId="25" borderId="43" xfId="0" applyFont="1" applyFill="1" applyBorder="1" applyAlignment="1">
      <alignment horizontal="center" vertical="center" wrapText="1"/>
    </xf>
    <xf numFmtId="0" fontId="20" fillId="25" borderId="44" xfId="0" applyFont="1" applyFill="1" applyBorder="1" applyAlignment="1">
      <alignment horizontal="center" vertical="center" wrapText="1"/>
    </xf>
    <xf numFmtId="0" fontId="20" fillId="25" borderId="29" xfId="0" applyFont="1" applyFill="1" applyBorder="1" applyAlignment="1">
      <alignment horizontal="center" vertical="center" wrapText="1"/>
    </xf>
    <xf numFmtId="0" fontId="20" fillId="25" borderId="0" xfId="0" applyFont="1" applyFill="1" applyBorder="1" applyAlignment="1">
      <alignment horizontal="center" vertical="center" wrapText="1"/>
    </xf>
    <xf numFmtId="0" fontId="20" fillId="25" borderId="45" xfId="0" applyFont="1" applyFill="1" applyBorder="1" applyAlignment="1">
      <alignment horizontal="center" vertical="center" wrapText="1"/>
    </xf>
    <xf numFmtId="0" fontId="20" fillId="25" borderId="30" xfId="0" applyFont="1" applyFill="1" applyBorder="1" applyAlignment="1">
      <alignment horizontal="center" vertical="center" wrapText="1"/>
    </xf>
    <xf numFmtId="0" fontId="20" fillId="25" borderId="46" xfId="0" applyFont="1" applyFill="1" applyBorder="1" applyAlignment="1">
      <alignment horizontal="center" vertical="center" wrapText="1"/>
    </xf>
    <xf numFmtId="0" fontId="20" fillId="25" borderId="47" xfId="0" applyFont="1" applyFill="1" applyBorder="1" applyAlignment="1">
      <alignment horizontal="center" vertical="center" wrapText="1"/>
    </xf>
    <xf numFmtId="0" fontId="31" fillId="24" borderId="41" xfId="0" applyFont="1" applyFill="1" applyBorder="1" applyAlignment="1">
      <alignment horizontal="left"/>
    </xf>
    <xf numFmtId="0" fontId="31" fillId="24" borderId="20" xfId="0" applyFont="1" applyFill="1" applyBorder="1" applyAlignment="1">
      <alignment horizontal="left"/>
    </xf>
    <xf numFmtId="0" fontId="31" fillId="24" borderId="42" xfId="0" applyFont="1" applyFill="1" applyBorder="1" applyAlignment="1">
      <alignment horizontal="left"/>
    </xf>
    <xf numFmtId="0" fontId="12" fillId="24" borderId="41" xfId="0" applyFont="1" applyFill="1" applyBorder="1" applyAlignment="1">
      <alignment horizontal="left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47625</xdr:rowOff>
    </xdr:from>
    <xdr:to>
      <xdr:col>1</xdr:col>
      <xdr:colOff>1533525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0050" y="238125"/>
          <a:ext cx="14954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72"/>
  <sheetViews>
    <sheetView tabSelected="1" zoomScale="90" zoomScaleNormal="90" workbookViewId="0">
      <selection activeCell="D7" sqref="D7"/>
    </sheetView>
  </sheetViews>
  <sheetFormatPr baseColWidth="10" defaultColWidth="9.140625" defaultRowHeight="15"/>
  <cols>
    <col min="1" max="1" width="5.42578125" style="4" customWidth="1"/>
    <col min="2" max="2" width="32" bestFit="1" customWidth="1"/>
    <col min="3" max="3" width="23.85546875" bestFit="1" customWidth="1"/>
    <col min="4" max="4" width="23.85546875" style="1" bestFit="1" customWidth="1"/>
    <col min="5" max="5" width="26.28515625" customWidth="1"/>
    <col min="6" max="6" width="11.42578125" customWidth="1"/>
    <col min="7" max="7" width="11" customWidth="1"/>
    <col min="8" max="8" width="12.28515625" customWidth="1"/>
    <col min="9" max="10" width="19.5703125" bestFit="1" customWidth="1"/>
    <col min="11" max="13" width="23.85546875" bestFit="1" customWidth="1"/>
    <col min="14" max="14" width="11.85546875" bestFit="1" customWidth="1"/>
    <col min="17" max="17" width="19.28515625" customWidth="1"/>
    <col min="19" max="21" width="23.85546875" bestFit="1" customWidth="1"/>
    <col min="22" max="22" width="11.85546875" bestFit="1" customWidth="1"/>
    <col min="25" max="25" width="19.7109375" customWidth="1"/>
    <col min="27" max="29" width="20.28515625" bestFit="1" customWidth="1"/>
    <col min="30" max="30" width="11.85546875" bestFit="1" customWidth="1"/>
  </cols>
  <sheetData>
    <row r="1" spans="1:32" ht="46.5" customHeight="1">
      <c r="A1"/>
      <c r="B1" s="78" t="s">
        <v>50</v>
      </c>
      <c r="C1" s="78"/>
      <c r="D1" s="78"/>
      <c r="E1" s="78"/>
      <c r="F1" s="78"/>
      <c r="G1" s="78"/>
      <c r="H1" s="78"/>
      <c r="I1" s="78"/>
      <c r="J1" s="78"/>
    </row>
    <row r="2" spans="1:32" ht="14.25" customHeight="1">
      <c r="A2"/>
      <c r="B2" s="71"/>
      <c r="C2" s="71"/>
      <c r="D2" s="71"/>
      <c r="E2" s="71"/>
      <c r="F2" s="71"/>
      <c r="G2" s="71"/>
      <c r="H2" s="71"/>
      <c r="I2" s="71"/>
      <c r="J2" s="71"/>
    </row>
    <row r="3" spans="1:32" ht="15" customHeight="1">
      <c r="A3"/>
      <c r="B3" s="38"/>
      <c r="C3" s="79" t="s">
        <v>18</v>
      </c>
      <c r="D3" s="80"/>
      <c r="E3" s="81"/>
      <c r="F3" s="86" t="s">
        <v>35</v>
      </c>
      <c r="G3" s="87"/>
      <c r="H3" s="87"/>
      <c r="I3" s="87"/>
      <c r="J3" s="88"/>
    </row>
    <row r="4" spans="1:32" ht="15" customHeight="1">
      <c r="A4"/>
      <c r="B4" s="39"/>
      <c r="C4" s="82"/>
      <c r="D4" s="82"/>
      <c r="E4" s="83"/>
      <c r="F4" s="89"/>
      <c r="G4" s="90"/>
      <c r="H4" s="90"/>
      <c r="I4" s="90"/>
      <c r="J4" s="91"/>
      <c r="K4" s="40"/>
    </row>
    <row r="5" spans="1:32" ht="30" customHeight="1">
      <c r="A5"/>
      <c r="B5" s="41"/>
      <c r="C5" s="84"/>
      <c r="D5" s="84"/>
      <c r="E5" s="85"/>
      <c r="F5" s="92"/>
      <c r="G5" s="93"/>
      <c r="H5" s="93"/>
      <c r="I5" s="93"/>
      <c r="J5" s="94"/>
    </row>
    <row r="6" spans="1:32">
      <c r="A6"/>
    </row>
    <row r="8" spans="1:32">
      <c r="B8" s="6" t="s">
        <v>23</v>
      </c>
      <c r="C8" s="5"/>
      <c r="D8"/>
      <c r="G8" s="3"/>
    </row>
    <row r="9" spans="1:32">
      <c r="B9" s="6" t="s">
        <v>19</v>
      </c>
      <c r="C9" s="95" t="s">
        <v>42</v>
      </c>
      <c r="D9" s="96"/>
      <c r="E9" s="96"/>
      <c r="F9" s="97"/>
    </row>
    <row r="10" spans="1:32">
      <c r="B10" s="2" t="s">
        <v>20</v>
      </c>
      <c r="C10" s="21" t="s">
        <v>49</v>
      </c>
      <c r="D10"/>
    </row>
    <row r="11" spans="1:32" ht="18">
      <c r="B11" s="6" t="s">
        <v>21</v>
      </c>
      <c r="C11" s="98" t="s">
        <v>47</v>
      </c>
      <c r="D11" s="96"/>
      <c r="E11" s="96"/>
      <c r="F11" s="97"/>
    </row>
    <row r="12" spans="1:32">
      <c r="B12" s="2" t="s">
        <v>22</v>
      </c>
      <c r="C12" s="55">
        <v>200</v>
      </c>
      <c r="D12"/>
    </row>
    <row r="13" spans="1:32">
      <c r="B13" s="2" t="s">
        <v>17</v>
      </c>
      <c r="C13" s="5" t="s">
        <v>48</v>
      </c>
      <c r="D13"/>
    </row>
    <row r="14" spans="1:32">
      <c r="B14" s="2"/>
      <c r="D14"/>
    </row>
    <row r="15" spans="1:32" ht="15.75" thickBot="1">
      <c r="B15" s="2"/>
      <c r="D15"/>
    </row>
    <row r="16" spans="1:32" ht="15.75" thickBot="1">
      <c r="B16" s="17"/>
      <c r="C16" s="75" t="s">
        <v>43</v>
      </c>
      <c r="D16" s="76"/>
      <c r="E16" s="77"/>
      <c r="F16" s="35"/>
      <c r="G16" s="35"/>
      <c r="H16" s="35"/>
      <c r="J16" s="17"/>
      <c r="K16" s="75" t="s">
        <v>44</v>
      </c>
      <c r="L16" s="76"/>
      <c r="M16" s="77"/>
      <c r="N16" s="35"/>
      <c r="O16" s="35"/>
      <c r="P16" s="35"/>
      <c r="R16" s="17"/>
      <c r="S16" s="75" t="s">
        <v>45</v>
      </c>
      <c r="T16" s="76"/>
      <c r="U16" s="77"/>
      <c r="V16" s="35"/>
      <c r="W16" s="35"/>
      <c r="X16" s="35"/>
      <c r="Z16" s="17"/>
      <c r="AA16" s="75" t="s">
        <v>46</v>
      </c>
      <c r="AB16" s="76"/>
      <c r="AC16" s="77"/>
      <c r="AD16" s="35"/>
      <c r="AE16" s="35"/>
      <c r="AF16" s="35"/>
    </row>
    <row r="17" spans="1:33" ht="15.75" thickBot="1">
      <c r="B17" s="18"/>
      <c r="C17" s="22" t="s">
        <v>36</v>
      </c>
      <c r="D17" s="22" t="s">
        <v>37</v>
      </c>
      <c r="E17" s="22" t="s">
        <v>38</v>
      </c>
      <c r="F17" s="42" t="s">
        <v>30</v>
      </c>
      <c r="G17" s="42" t="s">
        <v>0</v>
      </c>
      <c r="H17" s="42" t="s">
        <v>8</v>
      </c>
      <c r="J17" s="18"/>
      <c r="K17" s="22" t="s">
        <v>36</v>
      </c>
      <c r="L17" s="22" t="s">
        <v>37</v>
      </c>
      <c r="M17" s="22" t="s">
        <v>38</v>
      </c>
      <c r="N17" s="42" t="s">
        <v>30</v>
      </c>
      <c r="O17" s="42" t="s">
        <v>0</v>
      </c>
      <c r="P17" s="42" t="s">
        <v>8</v>
      </c>
      <c r="R17" s="18"/>
      <c r="S17" s="22" t="s">
        <v>36</v>
      </c>
      <c r="T17" s="22" t="s">
        <v>37</v>
      </c>
      <c r="U17" s="22" t="s">
        <v>38</v>
      </c>
      <c r="V17" s="42" t="s">
        <v>30</v>
      </c>
      <c r="W17" s="42" t="s">
        <v>0</v>
      </c>
      <c r="X17" s="42" t="s">
        <v>8</v>
      </c>
      <c r="Z17" s="18"/>
      <c r="AA17" s="22" t="s">
        <v>4</v>
      </c>
      <c r="AB17" s="15" t="s">
        <v>5</v>
      </c>
      <c r="AC17" s="22" t="s">
        <v>6</v>
      </c>
      <c r="AD17" s="42" t="s">
        <v>30</v>
      </c>
      <c r="AE17" s="42" t="s">
        <v>0</v>
      </c>
      <c r="AF17" s="42" t="s">
        <v>8</v>
      </c>
    </row>
    <row r="18" spans="1:33">
      <c r="B18" s="19" t="s">
        <v>24</v>
      </c>
      <c r="C18" s="23">
        <v>30145</v>
      </c>
      <c r="D18" s="23">
        <v>29854</v>
      </c>
      <c r="E18" s="23">
        <v>27547</v>
      </c>
      <c r="F18" s="29">
        <f t="shared" ref="F18:F23" si="0">AVERAGE(C18:E18)</f>
        <v>29182</v>
      </c>
      <c r="G18" s="31">
        <f t="shared" ref="G18:G23" si="1">STDEV(C18:E18)</f>
        <v>1423.4075312432487</v>
      </c>
      <c r="H18" s="60">
        <f t="shared" ref="H18:H23" si="2">100*G18/F18</f>
        <v>4.877690121455859</v>
      </c>
      <c r="J18" s="19" t="s">
        <v>24</v>
      </c>
      <c r="K18" s="23">
        <v>214541</v>
      </c>
      <c r="L18" s="23">
        <v>232541</v>
      </c>
      <c r="M18" s="23">
        <v>256214</v>
      </c>
      <c r="N18" s="29">
        <f t="shared" ref="N18:N23" si="3">AVERAGE(K18:M18)</f>
        <v>234432</v>
      </c>
      <c r="O18" s="31">
        <f t="shared" ref="O18:O23" si="4">STDEV(K18:M18)</f>
        <v>20900.756995860222</v>
      </c>
      <c r="P18" s="60">
        <f t="shared" ref="P18:P23" si="5">100*O18/N18</f>
        <v>8.915488071534698</v>
      </c>
      <c r="R18" s="19" t="s">
        <v>24</v>
      </c>
      <c r="S18" s="23">
        <v>1012455</v>
      </c>
      <c r="T18" s="23">
        <v>1121244</v>
      </c>
      <c r="U18" s="23">
        <v>1054121</v>
      </c>
      <c r="V18" s="29">
        <f t="shared" ref="V18:V23" si="6">AVERAGE(S18:U18)</f>
        <v>1062606.6666666667</v>
      </c>
      <c r="W18" s="31">
        <f t="shared" ref="W18:W23" si="7">STDEV(S18:U18)</f>
        <v>54888.674007788271</v>
      </c>
      <c r="X18" s="60">
        <f t="shared" ref="X18:X23" si="8">100*W18/V18</f>
        <v>5.1654742746881821</v>
      </c>
      <c r="Z18" s="19" t="s">
        <v>24</v>
      </c>
      <c r="AA18" s="23">
        <v>165458</v>
      </c>
      <c r="AB18" s="23">
        <v>154578</v>
      </c>
      <c r="AC18" s="23">
        <v>175421</v>
      </c>
      <c r="AD18" s="29">
        <f t="shared" ref="AD18:AD23" si="9">AVERAGE(AA18:AC18)</f>
        <v>165152.33333333334</v>
      </c>
      <c r="AE18" s="31">
        <f t="shared" ref="AE18:AE23" si="10">STDEV(AA18:AC18)</f>
        <v>10424.861453915628</v>
      </c>
      <c r="AF18" s="60">
        <f t="shared" ref="AF18:AF23" si="11">100*AE18/AD18</f>
        <v>6.3122701590141794</v>
      </c>
    </row>
    <row r="19" spans="1:33">
      <c r="B19" s="19" t="s">
        <v>25</v>
      </c>
      <c r="C19" s="23">
        <v>27857</v>
      </c>
      <c r="D19" s="23">
        <v>28545</v>
      </c>
      <c r="E19" s="23">
        <v>28545</v>
      </c>
      <c r="F19" s="30">
        <f t="shared" si="0"/>
        <v>28315.666666666668</v>
      </c>
      <c r="G19" s="32">
        <f t="shared" si="1"/>
        <v>397.21698520236248</v>
      </c>
      <c r="H19" s="61">
        <f t="shared" si="2"/>
        <v>1.4028169983720289</v>
      </c>
      <c r="J19" s="19" t="s">
        <v>25</v>
      </c>
      <c r="K19" s="23">
        <v>200212</v>
      </c>
      <c r="L19" s="23">
        <v>189548</v>
      </c>
      <c r="M19" s="23">
        <v>199999</v>
      </c>
      <c r="N19" s="30">
        <f t="shared" si="3"/>
        <v>196586.33333333334</v>
      </c>
      <c r="O19" s="32">
        <f t="shared" si="4"/>
        <v>6096.3057939489781</v>
      </c>
      <c r="P19" s="61">
        <f t="shared" si="5"/>
        <v>3.1010832190516693</v>
      </c>
      <c r="R19" s="19" t="s">
        <v>25</v>
      </c>
      <c r="S19" s="23">
        <v>1222315</v>
      </c>
      <c r="T19" s="23">
        <v>1454124</v>
      </c>
      <c r="U19" s="23">
        <v>1336521</v>
      </c>
      <c r="V19" s="30">
        <f t="shared" si="6"/>
        <v>1337653.3333333333</v>
      </c>
      <c r="W19" s="32">
        <f t="shared" si="7"/>
        <v>115908.64831553122</v>
      </c>
      <c r="X19" s="61">
        <f t="shared" si="8"/>
        <v>8.665073784602729</v>
      </c>
      <c r="Z19" s="19" t="s">
        <v>25</v>
      </c>
      <c r="AA19" s="23">
        <v>175452</v>
      </c>
      <c r="AB19" s="23">
        <v>181545</v>
      </c>
      <c r="AC19" s="23">
        <v>198754</v>
      </c>
      <c r="AD19" s="30">
        <f t="shared" si="9"/>
        <v>185250.33333333334</v>
      </c>
      <c r="AE19" s="32">
        <f t="shared" si="10"/>
        <v>12084.821981863692</v>
      </c>
      <c r="AF19" s="61">
        <f t="shared" si="11"/>
        <v>6.523508899775452</v>
      </c>
    </row>
    <row r="20" spans="1:33">
      <c r="B20" s="19" t="s">
        <v>26</v>
      </c>
      <c r="C20" s="23">
        <v>32542</v>
      </c>
      <c r="D20" s="23">
        <v>30125</v>
      </c>
      <c r="E20" s="23">
        <v>32545</v>
      </c>
      <c r="F20" s="30">
        <f t="shared" si="0"/>
        <v>31737.333333333332</v>
      </c>
      <c r="G20" s="32">
        <f t="shared" si="1"/>
        <v>1396.3224317231511</v>
      </c>
      <c r="H20" s="61">
        <f t="shared" si="2"/>
        <v>4.3996211561247049</v>
      </c>
      <c r="J20" s="19" t="s">
        <v>26</v>
      </c>
      <c r="K20" s="23">
        <v>189954</v>
      </c>
      <c r="L20" s="23">
        <v>201457</v>
      </c>
      <c r="M20" s="23">
        <v>214521</v>
      </c>
      <c r="N20" s="30">
        <f t="shared" si="3"/>
        <v>201977.33333333334</v>
      </c>
      <c r="O20" s="32">
        <f t="shared" si="4"/>
        <v>12291.76278380509</v>
      </c>
      <c r="P20" s="61">
        <f t="shared" si="5"/>
        <v>6.0857139664872077</v>
      </c>
      <c r="R20" s="19" t="s">
        <v>26</v>
      </c>
      <c r="S20" s="23">
        <v>999854</v>
      </c>
      <c r="T20" s="23">
        <v>1254121</v>
      </c>
      <c r="U20" s="23">
        <v>1111224</v>
      </c>
      <c r="V20" s="30">
        <f t="shared" si="6"/>
        <v>1121733</v>
      </c>
      <c r="W20" s="32">
        <f t="shared" si="7"/>
        <v>127458.84093698639</v>
      </c>
      <c r="X20" s="61">
        <f t="shared" si="8"/>
        <v>11.362671949295098</v>
      </c>
      <c r="Z20" s="19" t="s">
        <v>26</v>
      </c>
      <c r="AA20" s="23">
        <v>155445</v>
      </c>
      <c r="AB20" s="23">
        <v>145684</v>
      </c>
      <c r="AC20" s="23">
        <v>155455</v>
      </c>
      <c r="AD20" s="30">
        <f t="shared" si="9"/>
        <v>152194.66666666666</v>
      </c>
      <c r="AE20" s="32">
        <f t="shared" si="10"/>
        <v>5638.4049458455784</v>
      </c>
      <c r="AF20" s="61">
        <f t="shared" si="11"/>
        <v>3.7047322809245915</v>
      </c>
    </row>
    <row r="21" spans="1:33">
      <c r="B21" s="19" t="s">
        <v>27</v>
      </c>
      <c r="C21" s="23">
        <v>22235</v>
      </c>
      <c r="D21" s="23">
        <v>25456</v>
      </c>
      <c r="E21" s="23">
        <v>22454</v>
      </c>
      <c r="F21" s="30">
        <f t="shared" si="0"/>
        <v>23381.666666666668</v>
      </c>
      <c r="G21" s="32">
        <f t="shared" si="1"/>
        <v>1799.7595209731141</v>
      </c>
      <c r="H21" s="61">
        <f t="shared" si="2"/>
        <v>7.6973106606591237</v>
      </c>
      <c r="J21" s="19" t="s">
        <v>27</v>
      </c>
      <c r="K21" s="23">
        <v>201256</v>
      </c>
      <c r="L21" s="23">
        <v>222121</v>
      </c>
      <c r="M21" s="23">
        <v>199884</v>
      </c>
      <c r="N21" s="30">
        <f t="shared" si="3"/>
        <v>207753.66666666666</v>
      </c>
      <c r="O21" s="32">
        <f t="shared" si="4"/>
        <v>12461.372168960201</v>
      </c>
      <c r="P21" s="61">
        <f t="shared" si="5"/>
        <v>5.9981478877838663</v>
      </c>
      <c r="R21" s="19" t="s">
        <v>27</v>
      </c>
      <c r="S21" s="23">
        <v>1122114</v>
      </c>
      <c r="T21" s="23">
        <v>1333254</v>
      </c>
      <c r="U21" s="23">
        <v>1098545</v>
      </c>
      <c r="V21" s="30">
        <f t="shared" si="6"/>
        <v>1184637.6666666667</v>
      </c>
      <c r="W21" s="32">
        <f t="shared" si="7"/>
        <v>129243.89865805369</v>
      </c>
      <c r="X21" s="61">
        <f t="shared" si="8"/>
        <v>10.909994025575783</v>
      </c>
      <c r="Z21" s="19" t="s">
        <v>27</v>
      </c>
      <c r="AA21" s="23">
        <v>187545</v>
      </c>
      <c r="AB21" s="23">
        <v>187896</v>
      </c>
      <c r="AC21" s="23">
        <v>178754</v>
      </c>
      <c r="AD21" s="30">
        <f t="shared" si="9"/>
        <v>184731.66666666666</v>
      </c>
      <c r="AE21" s="32">
        <f t="shared" si="10"/>
        <v>5179.7851628552971</v>
      </c>
      <c r="AF21" s="61">
        <f t="shared" si="11"/>
        <v>2.8039508636068335</v>
      </c>
    </row>
    <row r="22" spans="1:33">
      <c r="B22" s="19" t="s">
        <v>28</v>
      </c>
      <c r="C22" s="23">
        <v>27458</v>
      </c>
      <c r="D22" s="23">
        <v>31021</v>
      </c>
      <c r="E22" s="23">
        <v>25454</v>
      </c>
      <c r="F22" s="30">
        <f t="shared" si="0"/>
        <v>27977.666666666668</v>
      </c>
      <c r="G22" s="32">
        <f t="shared" si="1"/>
        <v>2819.6475548077378</v>
      </c>
      <c r="H22" s="61">
        <f t="shared" si="2"/>
        <v>10.078208409592429</v>
      </c>
      <c r="J22" s="19" t="s">
        <v>28</v>
      </c>
      <c r="K22" s="23">
        <v>254545</v>
      </c>
      <c r="L22" s="23">
        <v>254785</v>
      </c>
      <c r="M22" s="23">
        <v>214544</v>
      </c>
      <c r="N22" s="30">
        <f t="shared" si="3"/>
        <v>241291.33333333334</v>
      </c>
      <c r="O22" s="32">
        <f t="shared" si="4"/>
        <v>23164.180976959411</v>
      </c>
      <c r="P22" s="61">
        <f t="shared" si="5"/>
        <v>9.6000882654824231</v>
      </c>
      <c r="R22" s="19" t="s">
        <v>28</v>
      </c>
      <c r="S22" s="23">
        <v>1098574</v>
      </c>
      <c r="T22" s="23">
        <v>1119554</v>
      </c>
      <c r="U22" s="23">
        <v>995455</v>
      </c>
      <c r="V22" s="30">
        <f t="shared" si="6"/>
        <v>1071194.3333333333</v>
      </c>
      <c r="W22" s="32">
        <f t="shared" si="7"/>
        <v>66425.710837997452</v>
      </c>
      <c r="X22" s="61">
        <f t="shared" si="8"/>
        <v>6.2010887073398244</v>
      </c>
      <c r="Z22" s="19" t="s">
        <v>28</v>
      </c>
      <c r="AA22" s="23">
        <v>145256</v>
      </c>
      <c r="AB22" s="23">
        <v>158475</v>
      </c>
      <c r="AC22" s="23">
        <v>165287</v>
      </c>
      <c r="AD22" s="30">
        <f t="shared" si="9"/>
        <v>156339.33333333334</v>
      </c>
      <c r="AE22" s="32">
        <f t="shared" si="10"/>
        <v>10184.843854146016</v>
      </c>
      <c r="AF22" s="61">
        <f t="shared" si="11"/>
        <v>6.514575466706618</v>
      </c>
    </row>
    <row r="23" spans="1:33" ht="15.75" thickBot="1">
      <c r="B23" s="19" t="s">
        <v>29</v>
      </c>
      <c r="C23" s="23">
        <v>23522</v>
      </c>
      <c r="D23" s="23">
        <v>27545</v>
      </c>
      <c r="E23" s="23">
        <v>27125</v>
      </c>
      <c r="F23" s="34">
        <f t="shared" si="0"/>
        <v>26064</v>
      </c>
      <c r="G23" s="33">
        <f t="shared" si="1"/>
        <v>2211.4300802874145</v>
      </c>
      <c r="H23" s="62">
        <f t="shared" si="2"/>
        <v>8.4846151023918601</v>
      </c>
      <c r="J23" s="19" t="s">
        <v>29</v>
      </c>
      <c r="K23" s="23">
        <v>232145</v>
      </c>
      <c r="L23" s="23">
        <v>222225</v>
      </c>
      <c r="M23" s="23">
        <v>200001</v>
      </c>
      <c r="N23" s="34">
        <f t="shared" si="3"/>
        <v>218123.66666666666</v>
      </c>
      <c r="O23" s="33">
        <f t="shared" si="4"/>
        <v>16459.796029517747</v>
      </c>
      <c r="P23" s="62">
        <f t="shared" si="5"/>
        <v>7.5460844213073699</v>
      </c>
      <c r="R23" s="19" t="s">
        <v>29</v>
      </c>
      <c r="S23" s="23">
        <v>974554</v>
      </c>
      <c r="T23" s="23">
        <v>1000012</v>
      </c>
      <c r="U23" s="23">
        <v>1112445</v>
      </c>
      <c r="V23" s="34">
        <f t="shared" si="6"/>
        <v>1029003.6666666666</v>
      </c>
      <c r="W23" s="33">
        <f t="shared" si="7"/>
        <v>73374.856199744958</v>
      </c>
      <c r="X23" s="62">
        <f t="shared" si="8"/>
        <v>7.130670042939105</v>
      </c>
      <c r="Z23" s="19" t="s">
        <v>29</v>
      </c>
      <c r="AA23" s="23">
        <v>178955</v>
      </c>
      <c r="AB23" s="23">
        <v>185452</v>
      </c>
      <c r="AC23" s="23">
        <v>175545</v>
      </c>
      <c r="AD23" s="34">
        <f t="shared" si="9"/>
        <v>179984</v>
      </c>
      <c r="AE23" s="33">
        <f t="shared" si="10"/>
        <v>5033.0202662019947</v>
      </c>
      <c r="AF23" s="62">
        <f t="shared" si="11"/>
        <v>2.7963709364176785</v>
      </c>
    </row>
    <row r="24" spans="1:33">
      <c r="B24" s="20" t="s">
        <v>31</v>
      </c>
      <c r="C24" s="25">
        <f>AVERAGE(C18:C23)</f>
        <v>27293.166666666668</v>
      </c>
      <c r="D24" s="10">
        <f>AVERAGE(D18:D23)</f>
        <v>28757.666666666668</v>
      </c>
      <c r="E24" s="25">
        <f>AVERAGE(E18:E23)</f>
        <v>27278.333333333332</v>
      </c>
      <c r="J24" s="20" t="s">
        <v>31</v>
      </c>
      <c r="K24" s="25">
        <f>AVERAGE(K18:K23)</f>
        <v>215442.16666666666</v>
      </c>
      <c r="L24" s="10">
        <f>AVERAGE(L18:L23)</f>
        <v>220446.16666666666</v>
      </c>
      <c r="M24" s="25">
        <f>AVERAGE(M18:M23)</f>
        <v>214193.83333333334</v>
      </c>
      <c r="R24" s="20" t="s">
        <v>31</v>
      </c>
      <c r="S24" s="25">
        <f>AVERAGE(S18:S23)</f>
        <v>1071644.3333333333</v>
      </c>
      <c r="T24" s="10">
        <f>AVERAGE(T18:T23)</f>
        <v>1213718.1666666667</v>
      </c>
      <c r="U24" s="25">
        <f>AVERAGE(U18:U23)</f>
        <v>1118051.8333333333</v>
      </c>
      <c r="Z24" s="20" t="s">
        <v>31</v>
      </c>
      <c r="AA24" s="25">
        <f>AVERAGE(AA18:AA23)</f>
        <v>168018.5</v>
      </c>
      <c r="AB24" s="10">
        <f>AVERAGE(AB18:AB23)</f>
        <v>168938.33333333334</v>
      </c>
      <c r="AC24" s="25">
        <f>AVERAGE(AC18:AC23)</f>
        <v>174869.33333333334</v>
      </c>
    </row>
    <row r="25" spans="1:33">
      <c r="B25" s="9" t="s">
        <v>32</v>
      </c>
      <c r="C25" s="13">
        <f>STDEV(C18:C23)</f>
        <v>3894.4840693815404</v>
      </c>
      <c r="D25" s="11">
        <f>STDEV(D18:D23)</f>
        <v>2030.32092701292</v>
      </c>
      <c r="E25" s="13">
        <f>STDEV(E18:E23)</f>
        <v>3347.8440624776126</v>
      </c>
      <c r="J25" s="9" t="s">
        <v>32</v>
      </c>
      <c r="K25" s="13">
        <f>STDEV(K18:K23)</f>
        <v>24048.618500168832</v>
      </c>
      <c r="L25" s="11">
        <f>STDEV(L18:L23)</f>
        <v>23007.368110382871</v>
      </c>
      <c r="M25" s="13">
        <f>STDEV(M18:M23)</f>
        <v>21788.185802555075</v>
      </c>
      <c r="R25" s="9" t="s">
        <v>32</v>
      </c>
      <c r="S25" s="13">
        <f>STDEV(S18:S23)</f>
        <v>93869.91633247897</v>
      </c>
      <c r="T25" s="11">
        <f>STDEV(T18:T23)</f>
        <v>165411.52109138831</v>
      </c>
      <c r="U25" s="13">
        <f>STDEV(U18:U23)</f>
        <v>116021.10516008112</v>
      </c>
      <c r="Z25" s="9" t="s">
        <v>32</v>
      </c>
      <c r="AA25" s="13">
        <f>STDEV(AA18:AA23)</f>
        <v>15741.211042991577</v>
      </c>
      <c r="AB25" s="11">
        <f>STDEV(AB18:AB23)</f>
        <v>18152.062655981241</v>
      </c>
      <c r="AC25" s="13">
        <f>STDEV(AC18:AC23)</f>
        <v>14526.295118393702</v>
      </c>
    </row>
    <row r="26" spans="1:33" ht="15.75" thickBot="1">
      <c r="B26" s="9" t="s">
        <v>33</v>
      </c>
      <c r="C26" s="14">
        <f>100*C25/C24</f>
        <v>14.269081037554724</v>
      </c>
      <c r="D26" s="12">
        <f>100*D25/D24</f>
        <v>7.0601031389180395</v>
      </c>
      <c r="E26" s="14">
        <f>100*E25/E24</f>
        <v>12.272905465183404</v>
      </c>
      <c r="J26" s="9" t="s">
        <v>33</v>
      </c>
      <c r="K26" s="14">
        <f>100*K25/K24</f>
        <v>11.16244738541689</v>
      </c>
      <c r="L26" s="12">
        <f>100*L25/L24</f>
        <v>10.436728593775898</v>
      </c>
      <c r="M26" s="14">
        <f>100*M25/M24</f>
        <v>10.172181646633964</v>
      </c>
      <c r="R26" s="9" t="s">
        <v>33</v>
      </c>
      <c r="S26" s="14">
        <f>100*S25/S24</f>
        <v>8.7594282368384331</v>
      </c>
      <c r="T26" s="12">
        <f>100*T25/T24</f>
        <v>13.628495118077657</v>
      </c>
      <c r="U26" s="14">
        <f>100*U25/U24</f>
        <v>10.377077493283881</v>
      </c>
      <c r="Z26" s="9" t="s">
        <v>33</v>
      </c>
      <c r="AA26" s="14">
        <f>100*AA25/AA24</f>
        <v>9.3687368015971924</v>
      </c>
      <c r="AB26" s="12">
        <f>100*AB25/AB24</f>
        <v>10.744786158251772</v>
      </c>
      <c r="AC26" s="14">
        <f>100*AC25/AC24</f>
        <v>8.3069425847835152</v>
      </c>
    </row>
    <row r="27" spans="1:33" s="27" customFormat="1" ht="15.75" thickBot="1">
      <c r="A27" s="4"/>
      <c r="B27" s="20"/>
      <c r="C27" s="26"/>
      <c r="D27" s="26"/>
      <c r="E27" s="26"/>
      <c r="F27" s="26"/>
      <c r="G27" s="26"/>
      <c r="H27" s="26"/>
      <c r="I27" s="26"/>
      <c r="J27" s="20"/>
      <c r="K27" s="26"/>
      <c r="L27" s="26"/>
      <c r="M27" s="26"/>
      <c r="N27" s="26"/>
      <c r="O27" s="26"/>
      <c r="P27" s="26"/>
      <c r="R27" s="20"/>
      <c r="S27" s="26"/>
      <c r="T27" s="26"/>
      <c r="U27" s="26"/>
      <c r="V27" s="26"/>
      <c r="W27" s="26"/>
      <c r="X27" s="26"/>
      <c r="Z27" s="20"/>
      <c r="AA27" s="26"/>
      <c r="AB27" s="26"/>
      <c r="AC27" s="26"/>
      <c r="AD27" s="26"/>
      <c r="AE27" s="26"/>
      <c r="AF27" s="26"/>
      <c r="AG27" s="26"/>
    </row>
    <row r="28" spans="1:33" ht="15.75" thickBot="1">
      <c r="B28" s="17"/>
      <c r="C28" s="75" t="s">
        <v>43</v>
      </c>
      <c r="D28" s="76"/>
      <c r="E28" s="77"/>
      <c r="F28" s="35"/>
      <c r="G28" s="35"/>
      <c r="H28" s="35"/>
      <c r="J28" s="17"/>
      <c r="K28" s="75" t="s">
        <v>44</v>
      </c>
      <c r="L28" s="76"/>
      <c r="M28" s="77"/>
      <c r="N28" s="35"/>
      <c r="O28" s="35"/>
      <c r="P28" s="35"/>
      <c r="R28" s="17"/>
      <c r="S28" s="75" t="s">
        <v>45</v>
      </c>
      <c r="T28" s="76"/>
      <c r="U28" s="77"/>
      <c r="V28" s="35"/>
      <c r="W28" s="35"/>
      <c r="X28" s="35"/>
      <c r="Z28" s="17"/>
      <c r="AA28" s="75" t="s">
        <v>46</v>
      </c>
      <c r="AB28" s="76"/>
      <c r="AC28" s="77"/>
      <c r="AD28" s="35"/>
      <c r="AE28" s="35"/>
      <c r="AF28" s="35"/>
    </row>
    <row r="29" spans="1:33" s="27" customFormat="1" ht="15.75" thickBot="1">
      <c r="A29" s="4"/>
      <c r="B29" s="9"/>
      <c r="C29" s="22" t="s">
        <v>39</v>
      </c>
      <c r="D29" s="22" t="s">
        <v>40</v>
      </c>
      <c r="E29" s="22" t="s">
        <v>41</v>
      </c>
      <c r="F29" s="42" t="s">
        <v>30</v>
      </c>
      <c r="G29" s="42" t="s">
        <v>0</v>
      </c>
      <c r="H29" s="42" t="s">
        <v>8</v>
      </c>
      <c r="I29" s="26"/>
      <c r="J29" s="9"/>
      <c r="K29" s="22" t="s">
        <v>39</v>
      </c>
      <c r="L29" s="22" t="s">
        <v>40</v>
      </c>
      <c r="M29" s="22" t="s">
        <v>41</v>
      </c>
      <c r="N29" s="42" t="s">
        <v>30</v>
      </c>
      <c r="O29" s="42" t="s">
        <v>0</v>
      </c>
      <c r="P29" s="42" t="s">
        <v>8</v>
      </c>
      <c r="R29" s="9"/>
      <c r="S29" s="22" t="s">
        <v>39</v>
      </c>
      <c r="T29" s="22" t="s">
        <v>40</v>
      </c>
      <c r="U29" s="22" t="s">
        <v>41</v>
      </c>
      <c r="V29" s="42" t="s">
        <v>30</v>
      </c>
      <c r="W29" s="42" t="s">
        <v>0</v>
      </c>
      <c r="X29" s="42" t="s">
        <v>8</v>
      </c>
      <c r="Z29" s="9"/>
      <c r="AA29" s="37" t="s">
        <v>7</v>
      </c>
      <c r="AB29" s="37" t="s">
        <v>7</v>
      </c>
      <c r="AC29" s="37" t="s">
        <v>7</v>
      </c>
      <c r="AD29" s="42" t="s">
        <v>30</v>
      </c>
      <c r="AE29" s="42" t="s">
        <v>0</v>
      </c>
      <c r="AF29" s="42" t="s">
        <v>8</v>
      </c>
      <c r="AG29" s="26"/>
    </row>
    <row r="30" spans="1:33" s="27" customFormat="1">
      <c r="A30" s="4"/>
      <c r="B30" s="19" t="s">
        <v>24</v>
      </c>
      <c r="C30" s="28">
        <v>25452</v>
      </c>
      <c r="D30" s="36">
        <v>26524</v>
      </c>
      <c r="E30" s="36">
        <v>23511</v>
      </c>
      <c r="F30" s="29">
        <f t="shared" ref="F30:F35" si="12">AVERAGE(C30:E30)</f>
        <v>25162.333333333332</v>
      </c>
      <c r="G30" s="31">
        <f t="shared" ref="G30:G35" si="13">STDEV(C30:E30)</f>
        <v>1527.2433772432516</v>
      </c>
      <c r="H30" s="60">
        <f t="shared" ref="H30:H35" si="14">100*G30/F30</f>
        <v>6.0695618208827415</v>
      </c>
      <c r="I30" s="26"/>
      <c r="J30" s="19" t="s">
        <v>24</v>
      </c>
      <c r="K30" s="28">
        <v>198545</v>
      </c>
      <c r="L30" s="36">
        <v>201256</v>
      </c>
      <c r="M30" s="36">
        <v>222145</v>
      </c>
      <c r="N30" s="29">
        <f t="shared" ref="N30:N35" si="15">AVERAGE(K30:M30)</f>
        <v>207315.33333333334</v>
      </c>
      <c r="O30" s="31">
        <f t="shared" ref="O30:O35" si="16">STDEV(K30:M30)</f>
        <v>12914.203046775123</v>
      </c>
      <c r="P30" s="60">
        <f t="shared" ref="P30:P35" si="17">100*O30/N30</f>
        <v>6.2292560994564425</v>
      </c>
      <c r="R30" s="19" t="s">
        <v>24</v>
      </c>
      <c r="S30" s="28">
        <v>854474</v>
      </c>
      <c r="T30" s="36">
        <v>999554</v>
      </c>
      <c r="U30" s="36">
        <v>978544</v>
      </c>
      <c r="V30" s="29">
        <f t="shared" ref="V30:V35" si="18">AVERAGE(S30:U30)</f>
        <v>944190.66666666663</v>
      </c>
      <c r="W30" s="31">
        <f t="shared" ref="W30:W35" si="19">STDEV(S30:U30)</f>
        <v>78403.85981144839</v>
      </c>
      <c r="X30" s="60">
        <f t="shared" ref="X30:X35" si="20">100*W30/V30</f>
        <v>8.3038164408299302</v>
      </c>
      <c r="Z30" s="19" t="s">
        <v>24</v>
      </c>
      <c r="AA30" s="7">
        <v>131245</v>
      </c>
      <c r="AB30" s="23">
        <v>133332</v>
      </c>
      <c r="AC30" s="7">
        <v>145221</v>
      </c>
      <c r="AD30" s="29">
        <f t="shared" ref="AD30:AD35" si="21">AVERAGE(AA30:AC30)</f>
        <v>136599.33333333334</v>
      </c>
      <c r="AE30" s="31">
        <f t="shared" ref="AE30:AE35" si="22">STDEV(AA30:AC30)</f>
        <v>7539.1474540117642</v>
      </c>
      <c r="AF30" s="60">
        <f t="shared" ref="AF30:AF35" si="23">100*AE30/AD30</f>
        <v>5.5191685567121578</v>
      </c>
      <c r="AG30" s="26"/>
    </row>
    <row r="31" spans="1:33">
      <c r="B31" s="19" t="s">
        <v>25</v>
      </c>
      <c r="C31" s="7">
        <v>24521</v>
      </c>
      <c r="D31" s="23">
        <v>24584</v>
      </c>
      <c r="E31" s="23">
        <v>24589</v>
      </c>
      <c r="F31" s="30">
        <f t="shared" si="12"/>
        <v>24564.666666666668</v>
      </c>
      <c r="G31" s="32">
        <f t="shared" si="13"/>
        <v>37.898988553430684</v>
      </c>
      <c r="H31" s="61">
        <f t="shared" si="14"/>
        <v>0.15428252728891367</v>
      </c>
      <c r="J31" s="19" t="s">
        <v>25</v>
      </c>
      <c r="K31" s="7">
        <v>178547</v>
      </c>
      <c r="L31" s="23">
        <v>169854</v>
      </c>
      <c r="M31" s="23">
        <v>171214</v>
      </c>
      <c r="N31" s="30">
        <f t="shared" si="15"/>
        <v>173205</v>
      </c>
      <c r="O31" s="32">
        <f t="shared" si="16"/>
        <v>4676.0157185364551</v>
      </c>
      <c r="P31" s="61">
        <f t="shared" si="17"/>
        <v>2.6997001925674518</v>
      </c>
      <c r="R31" s="19" t="s">
        <v>25</v>
      </c>
      <c r="S31" s="7">
        <v>1012214</v>
      </c>
      <c r="T31" s="23">
        <v>1122414</v>
      </c>
      <c r="U31" s="23">
        <v>1112211</v>
      </c>
      <c r="V31" s="30">
        <f t="shared" si="18"/>
        <v>1082279.6666666667</v>
      </c>
      <c r="W31" s="32">
        <f t="shared" si="19"/>
        <v>60892.72153823683</v>
      </c>
      <c r="X31" s="61">
        <f t="shared" si="20"/>
        <v>5.6263388672709205</v>
      </c>
      <c r="Z31" s="19" t="s">
        <v>25</v>
      </c>
      <c r="AA31" s="7">
        <v>155224</v>
      </c>
      <c r="AB31" s="23">
        <v>154785</v>
      </c>
      <c r="AC31" s="7">
        <v>175544</v>
      </c>
      <c r="AD31" s="30">
        <f t="shared" si="21"/>
        <v>161851</v>
      </c>
      <c r="AE31" s="32">
        <f t="shared" si="22"/>
        <v>11860.517147241093</v>
      </c>
      <c r="AF31" s="61">
        <f t="shared" si="23"/>
        <v>7.3280468747434941</v>
      </c>
    </row>
    <row r="32" spans="1:33">
      <c r="B32" s="19" t="s">
        <v>26</v>
      </c>
      <c r="C32" s="7">
        <v>28454</v>
      </c>
      <c r="D32" s="23">
        <v>25451</v>
      </c>
      <c r="E32" s="23">
        <v>24785</v>
      </c>
      <c r="F32" s="30">
        <f t="shared" si="12"/>
        <v>26230</v>
      </c>
      <c r="G32" s="32">
        <f t="shared" si="13"/>
        <v>1954.6153074198514</v>
      </c>
      <c r="H32" s="61">
        <f t="shared" si="14"/>
        <v>7.4518311377043513</v>
      </c>
      <c r="J32" s="19" t="s">
        <v>26</v>
      </c>
      <c r="K32" s="7">
        <v>174125</v>
      </c>
      <c r="L32" s="23">
        <v>188445</v>
      </c>
      <c r="M32" s="23">
        <v>200015</v>
      </c>
      <c r="N32" s="30">
        <f t="shared" si="15"/>
        <v>187528.33333333334</v>
      </c>
      <c r="O32" s="32">
        <f t="shared" si="16"/>
        <v>12969.318923264085</v>
      </c>
      <c r="P32" s="61">
        <f t="shared" si="17"/>
        <v>6.9159250192934856</v>
      </c>
      <c r="R32" s="19" t="s">
        <v>26</v>
      </c>
      <c r="S32" s="7">
        <v>845224</v>
      </c>
      <c r="T32" s="23">
        <v>1011211</v>
      </c>
      <c r="U32" s="23">
        <v>954544</v>
      </c>
      <c r="V32" s="30">
        <f t="shared" si="18"/>
        <v>936993</v>
      </c>
      <c r="W32" s="32">
        <f t="shared" si="19"/>
        <v>84373.86587682231</v>
      </c>
      <c r="X32" s="61">
        <f t="shared" si="20"/>
        <v>9.0047487950093874</v>
      </c>
      <c r="Z32" s="19" t="s">
        <v>26</v>
      </c>
      <c r="AA32" s="7">
        <v>132522</v>
      </c>
      <c r="AB32" s="23">
        <v>131251</v>
      </c>
      <c r="AC32" s="7">
        <v>132521</v>
      </c>
      <c r="AD32" s="30">
        <f t="shared" si="21"/>
        <v>132098</v>
      </c>
      <c r="AE32" s="32">
        <f t="shared" si="22"/>
        <v>733.52368741575071</v>
      </c>
      <c r="AF32" s="61">
        <f t="shared" si="23"/>
        <v>0.55528750428905116</v>
      </c>
    </row>
    <row r="33" spans="2:32">
      <c r="B33" s="19" t="s">
        <v>27</v>
      </c>
      <c r="C33" s="7">
        <v>22563</v>
      </c>
      <c r="D33" s="23">
        <v>21452</v>
      </c>
      <c r="E33" s="23">
        <v>21452</v>
      </c>
      <c r="F33" s="30">
        <f t="shared" si="12"/>
        <v>21822.333333333332</v>
      </c>
      <c r="G33" s="32">
        <f t="shared" si="13"/>
        <v>641.43614906970515</v>
      </c>
      <c r="H33" s="61">
        <f t="shared" si="14"/>
        <v>2.9393563890343462</v>
      </c>
      <c r="J33" s="19" t="s">
        <v>27</v>
      </c>
      <c r="K33" s="7">
        <v>188896</v>
      </c>
      <c r="L33" s="23">
        <v>200002</v>
      </c>
      <c r="M33" s="23">
        <v>169998</v>
      </c>
      <c r="N33" s="30">
        <f t="shared" si="15"/>
        <v>186298.66666666666</v>
      </c>
      <c r="O33" s="32">
        <f t="shared" si="16"/>
        <v>15169.693778495855</v>
      </c>
      <c r="P33" s="61">
        <f t="shared" si="17"/>
        <v>8.1426743679481639</v>
      </c>
      <c r="R33" s="19" t="s">
        <v>27</v>
      </c>
      <c r="S33" s="7">
        <v>1000221</v>
      </c>
      <c r="T33" s="23">
        <v>1122144</v>
      </c>
      <c r="U33" s="23">
        <v>888554</v>
      </c>
      <c r="V33" s="30">
        <f t="shared" si="18"/>
        <v>1003639.6666666666</v>
      </c>
      <c r="W33" s="32">
        <f t="shared" si="19"/>
        <v>116832.5189591205</v>
      </c>
      <c r="X33" s="61">
        <f t="shared" si="20"/>
        <v>11.640882962223875</v>
      </c>
      <c r="Z33" s="19" t="s">
        <v>27</v>
      </c>
      <c r="AA33" s="7">
        <v>171454</v>
      </c>
      <c r="AB33" s="23">
        <v>171451</v>
      </c>
      <c r="AC33" s="7">
        <v>165524</v>
      </c>
      <c r="AD33" s="30">
        <f t="shared" si="21"/>
        <v>169476.33333333334</v>
      </c>
      <c r="AE33" s="32">
        <f t="shared" si="22"/>
        <v>3422.8213995673036</v>
      </c>
      <c r="AF33" s="61">
        <f t="shared" si="23"/>
        <v>2.0196456533167679</v>
      </c>
    </row>
    <row r="34" spans="2:32">
      <c r="B34" s="19" t="s">
        <v>28</v>
      </c>
      <c r="C34" s="7">
        <v>23545</v>
      </c>
      <c r="D34" s="23">
        <v>25478</v>
      </c>
      <c r="E34" s="23">
        <v>20125</v>
      </c>
      <c r="F34" s="30">
        <f t="shared" si="12"/>
        <v>23049.333333333332</v>
      </c>
      <c r="G34" s="32">
        <f t="shared" si="13"/>
        <v>2710.7040290915888</v>
      </c>
      <c r="H34" s="61">
        <f t="shared" si="14"/>
        <v>11.760444390690646</v>
      </c>
      <c r="J34" s="19" t="s">
        <v>28</v>
      </c>
      <c r="K34" s="7">
        <v>222544</v>
      </c>
      <c r="L34" s="23">
        <v>201252</v>
      </c>
      <c r="M34" s="23">
        <v>201254</v>
      </c>
      <c r="N34" s="30">
        <f t="shared" si="15"/>
        <v>208350</v>
      </c>
      <c r="O34" s="32">
        <f t="shared" si="16"/>
        <v>12292.364621991979</v>
      </c>
      <c r="P34" s="61">
        <f t="shared" si="17"/>
        <v>5.8998630295137886</v>
      </c>
      <c r="R34" s="19" t="s">
        <v>28</v>
      </c>
      <c r="S34" s="7">
        <v>999955</v>
      </c>
      <c r="T34" s="23">
        <v>998955</v>
      </c>
      <c r="U34" s="23">
        <v>900055</v>
      </c>
      <c r="V34" s="30">
        <f t="shared" si="18"/>
        <v>966321.66666666663</v>
      </c>
      <c r="W34" s="32">
        <f t="shared" si="19"/>
        <v>57390.794848418438</v>
      </c>
      <c r="X34" s="61">
        <f t="shared" si="20"/>
        <v>5.9390984211694633</v>
      </c>
      <c r="Z34" s="19" t="s">
        <v>28</v>
      </c>
      <c r="AA34" s="7">
        <v>131255</v>
      </c>
      <c r="AB34" s="23">
        <v>150225</v>
      </c>
      <c r="AC34" s="7">
        <v>132521</v>
      </c>
      <c r="AD34" s="30">
        <f t="shared" si="21"/>
        <v>138000.33333333334</v>
      </c>
      <c r="AE34" s="32">
        <f t="shared" si="22"/>
        <v>10605.778865002421</v>
      </c>
      <c r="AF34" s="61">
        <f t="shared" si="23"/>
        <v>7.6853284400296769</v>
      </c>
    </row>
    <row r="35" spans="2:32" ht="15.75" thickBot="1">
      <c r="B35" s="19" t="s">
        <v>29</v>
      </c>
      <c r="C35" s="8">
        <v>20125</v>
      </c>
      <c r="D35" s="24">
        <v>23524</v>
      </c>
      <c r="E35" s="24">
        <v>21523</v>
      </c>
      <c r="F35" s="34">
        <f t="shared" si="12"/>
        <v>21724</v>
      </c>
      <c r="G35" s="33">
        <f t="shared" si="13"/>
        <v>1708.3913486083918</v>
      </c>
      <c r="H35" s="62">
        <f t="shared" si="14"/>
        <v>7.8640735988233832</v>
      </c>
      <c r="J35" s="19" t="s">
        <v>29</v>
      </c>
      <c r="K35" s="8">
        <v>201221</v>
      </c>
      <c r="L35" s="24">
        <v>199955</v>
      </c>
      <c r="M35" s="24">
        <v>175854</v>
      </c>
      <c r="N35" s="34">
        <f t="shared" si="15"/>
        <v>192343.33333333334</v>
      </c>
      <c r="O35" s="33">
        <f t="shared" si="16"/>
        <v>14294.204221758408</v>
      </c>
      <c r="P35" s="62">
        <f t="shared" si="17"/>
        <v>7.4316088704703773</v>
      </c>
      <c r="R35" s="19" t="s">
        <v>29</v>
      </c>
      <c r="S35" s="8">
        <v>754522</v>
      </c>
      <c r="T35" s="24">
        <v>865415</v>
      </c>
      <c r="U35" s="24">
        <v>1001221</v>
      </c>
      <c r="V35" s="34">
        <f t="shared" si="18"/>
        <v>873719.33333333337</v>
      </c>
      <c r="W35" s="33">
        <f t="shared" si="19"/>
        <v>123558.97625965202</v>
      </c>
      <c r="X35" s="62">
        <f t="shared" si="20"/>
        <v>14.141723954792349</v>
      </c>
      <c r="Z35" s="19" t="s">
        <v>29</v>
      </c>
      <c r="AA35" s="8">
        <v>155668</v>
      </c>
      <c r="AB35" s="24">
        <v>161524</v>
      </c>
      <c r="AC35" s="8">
        <v>155555</v>
      </c>
      <c r="AD35" s="34">
        <f t="shared" si="21"/>
        <v>157582.33333333334</v>
      </c>
      <c r="AE35" s="33">
        <f t="shared" si="22"/>
        <v>3414.0510150458908</v>
      </c>
      <c r="AF35" s="62">
        <f t="shared" si="23"/>
        <v>2.1665188875101635</v>
      </c>
    </row>
    <row r="36" spans="2:32">
      <c r="B36" s="20" t="s">
        <v>31</v>
      </c>
      <c r="C36" s="10">
        <f>AVERAGE(C30:C35)</f>
        <v>24110</v>
      </c>
      <c r="D36" s="25">
        <f>AVERAGE(D30:D35)</f>
        <v>24502.166666666668</v>
      </c>
      <c r="E36" s="25">
        <f>AVERAGE(E30:E35)</f>
        <v>22664.166666666668</v>
      </c>
      <c r="J36" s="20" t="s">
        <v>31</v>
      </c>
      <c r="K36" s="10">
        <f>AVERAGE(K30:K35)</f>
        <v>193979.66666666666</v>
      </c>
      <c r="L36" s="25">
        <f>AVERAGE(L30:L35)</f>
        <v>193460.66666666666</v>
      </c>
      <c r="M36" s="25">
        <f>AVERAGE(M30:M35)</f>
        <v>190080</v>
      </c>
      <c r="R36" s="20" t="s">
        <v>31</v>
      </c>
      <c r="S36" s="10">
        <f>AVERAGE(S30:S35)</f>
        <v>911101.66666666663</v>
      </c>
      <c r="T36" s="25">
        <f>AVERAGE(T30:T35)</f>
        <v>1019948.8333333334</v>
      </c>
      <c r="U36" s="25">
        <f>AVERAGE(U30:U35)</f>
        <v>972521.5</v>
      </c>
      <c r="Z36" s="20" t="s">
        <v>31</v>
      </c>
      <c r="AA36" s="10">
        <f>AVERAGE(AA30:AA35)</f>
        <v>146228</v>
      </c>
      <c r="AB36" s="25">
        <f>AVERAGE(AB30:AB35)</f>
        <v>150428</v>
      </c>
      <c r="AC36" s="10">
        <f>AVERAGE(AC30:AC35)</f>
        <v>151147.66666666666</v>
      </c>
    </row>
    <row r="37" spans="2:32">
      <c r="B37" s="9" t="s">
        <v>32</v>
      </c>
      <c r="C37" s="11">
        <f>STDEV(C30:C35)</f>
        <v>2808.3048267593745</v>
      </c>
      <c r="D37" s="13">
        <f>STDEV(D30:D35)</f>
        <v>1800.4093330869784</v>
      </c>
      <c r="E37" s="13">
        <f>STDEV(E30:E35)</f>
        <v>1904.6795443503609</v>
      </c>
      <c r="J37" s="9" t="s">
        <v>32</v>
      </c>
      <c r="K37" s="11">
        <f>STDEV(K30:K35)</f>
        <v>17592.151496240269</v>
      </c>
      <c r="L37" s="13">
        <f>STDEV(L30:L35)</f>
        <v>12560.805128122509</v>
      </c>
      <c r="M37" s="13">
        <f>STDEV(M30:M35)</f>
        <v>21039.574529918613</v>
      </c>
      <c r="R37" s="9" t="s">
        <v>32</v>
      </c>
      <c r="S37" s="11">
        <f>STDEV(S30:S35)</f>
        <v>107818.94636967382</v>
      </c>
      <c r="T37" s="13">
        <f>STDEV(T30:T35)</f>
        <v>95662.644862906658</v>
      </c>
      <c r="U37" s="13">
        <f>STDEV(U30:U35)</f>
        <v>81238.184865862189</v>
      </c>
      <c r="Z37" s="9" t="s">
        <v>32</v>
      </c>
      <c r="AA37" s="11">
        <f>STDEV(AA30:AA35)</f>
        <v>16987.808251802231</v>
      </c>
      <c r="AB37" s="13">
        <f>STDEV(AB30:AB35)</f>
        <v>15774.30155664586</v>
      </c>
      <c r="AC37" s="11">
        <f>STDEV(AC30:AC35)</f>
        <v>17608.608277392781</v>
      </c>
    </row>
    <row r="38" spans="2:32" ht="15.75" thickBot="1">
      <c r="B38" s="9" t="s">
        <v>33</v>
      </c>
      <c r="C38" s="12">
        <f>100*C37/C36</f>
        <v>11.647883976604623</v>
      </c>
      <c r="D38" s="14">
        <f>100*D37/D36</f>
        <v>7.3479597032384012</v>
      </c>
      <c r="E38" s="14">
        <f>100*E37/E36</f>
        <v>8.4039248932618769</v>
      </c>
      <c r="J38" s="9" t="s">
        <v>33</v>
      </c>
      <c r="K38" s="12">
        <f>100*K37/K36</f>
        <v>9.0690698662094835</v>
      </c>
      <c r="L38" s="14">
        <f>100*L37/L36</f>
        <v>6.4926919484697203</v>
      </c>
      <c r="M38" s="14">
        <f>100*M37/M36</f>
        <v>11.068799731649102</v>
      </c>
      <c r="R38" s="9" t="s">
        <v>33</v>
      </c>
      <c r="S38" s="12">
        <f>100*S37/S36</f>
        <v>11.833909465245243</v>
      </c>
      <c r="T38" s="14">
        <f>100*T37/T36</f>
        <v>9.37916116343483</v>
      </c>
      <c r="U38" s="14">
        <f>100*U37/U36</f>
        <v>8.3533561845020579</v>
      </c>
      <c r="Z38" s="9" t="s">
        <v>33</v>
      </c>
      <c r="AA38" s="12">
        <f>100*AA37/AA36</f>
        <v>11.61734295196695</v>
      </c>
      <c r="AB38" s="14">
        <f>100*AB37/AB36</f>
        <v>10.486280184969461</v>
      </c>
      <c r="AC38" s="12">
        <f>100*AC37/AC36</f>
        <v>11.6499372208146</v>
      </c>
    </row>
    <row r="39" spans="2:32">
      <c r="L39" s="1"/>
      <c r="T39" s="1"/>
      <c r="AB39" s="1"/>
    </row>
    <row r="41" spans="2:32" ht="15.75" thickBot="1"/>
    <row r="42" spans="2:32" ht="15.75" thickBot="1">
      <c r="C42" s="75" t="s">
        <v>43</v>
      </c>
      <c r="D42" s="76"/>
      <c r="E42" s="77"/>
      <c r="F42" s="35"/>
      <c r="G42" s="35"/>
      <c r="H42" s="35"/>
      <c r="K42" s="75" t="s">
        <v>44</v>
      </c>
      <c r="L42" s="76"/>
      <c r="M42" s="77"/>
      <c r="N42" s="35"/>
      <c r="O42" s="35"/>
      <c r="P42" s="35"/>
      <c r="S42" s="75" t="s">
        <v>45</v>
      </c>
      <c r="T42" s="76"/>
      <c r="U42" s="77"/>
      <c r="V42" s="35"/>
      <c r="W42" s="35"/>
      <c r="X42" s="35"/>
      <c r="AA42" s="75" t="s">
        <v>34</v>
      </c>
      <c r="AB42" s="76"/>
      <c r="AC42" s="77"/>
      <c r="AD42" s="35"/>
      <c r="AE42" s="35"/>
      <c r="AF42" s="35"/>
    </row>
    <row r="43" spans="2:32" ht="15.75" thickBot="1">
      <c r="C43" s="16" t="s">
        <v>10</v>
      </c>
      <c r="D43" s="16" t="s">
        <v>11</v>
      </c>
      <c r="E43" s="16" t="s">
        <v>12</v>
      </c>
      <c r="F43" s="42" t="s">
        <v>30</v>
      </c>
      <c r="G43" s="42" t="s">
        <v>0</v>
      </c>
      <c r="H43" s="42" t="s">
        <v>8</v>
      </c>
      <c r="K43" s="16" t="s">
        <v>10</v>
      </c>
      <c r="L43" s="16" t="s">
        <v>11</v>
      </c>
      <c r="M43" s="16" t="s">
        <v>12</v>
      </c>
      <c r="N43" s="42" t="s">
        <v>30</v>
      </c>
      <c r="O43" s="42" t="s">
        <v>0</v>
      </c>
      <c r="P43" s="42" t="s">
        <v>8</v>
      </c>
      <c r="S43" s="16" t="s">
        <v>10</v>
      </c>
      <c r="T43" s="16" t="s">
        <v>11</v>
      </c>
      <c r="U43" s="16" t="s">
        <v>9</v>
      </c>
      <c r="V43" s="42" t="s">
        <v>30</v>
      </c>
      <c r="W43" s="42" t="s">
        <v>0</v>
      </c>
      <c r="X43" s="42" t="s">
        <v>8</v>
      </c>
      <c r="AA43" s="16" t="s">
        <v>10</v>
      </c>
      <c r="AB43" s="16" t="s">
        <v>11</v>
      </c>
      <c r="AC43" s="16" t="s">
        <v>12</v>
      </c>
      <c r="AD43" s="42" t="s">
        <v>30</v>
      </c>
      <c r="AE43" s="42" t="s">
        <v>0</v>
      </c>
      <c r="AF43" s="42" t="s">
        <v>8</v>
      </c>
    </row>
    <row r="44" spans="2:32">
      <c r="B44" s="19" t="s">
        <v>24</v>
      </c>
      <c r="C44" s="64">
        <f>100*C18/C30</f>
        <v>118.43862957724343</v>
      </c>
      <c r="D44" s="64">
        <f>100*D18/D30</f>
        <v>112.55466747096969</v>
      </c>
      <c r="E44" s="64">
        <f>100*E18/E30</f>
        <v>117.16643273361406</v>
      </c>
      <c r="F44" s="65">
        <f t="shared" ref="F44:F49" si="24">AVERAGE(C44:E44)</f>
        <v>116.05324326060907</v>
      </c>
      <c r="G44" s="57">
        <f t="shared" ref="G44:G49" si="25">STDEV(C44:E44)</f>
        <v>3.0959078828545832</v>
      </c>
      <c r="H44" s="60">
        <f t="shared" ref="H44:H49" si="26">100*G44/F44</f>
        <v>2.6676616662081685</v>
      </c>
      <c r="J44" s="19" t="s">
        <v>24</v>
      </c>
      <c r="K44" s="64">
        <f>100*K18/K30</f>
        <v>108.05661185121761</v>
      </c>
      <c r="L44" s="64">
        <f>100*L18/L30</f>
        <v>115.54487816512302</v>
      </c>
      <c r="M44" s="64">
        <f>100*M18/M30</f>
        <v>115.33637939183866</v>
      </c>
      <c r="N44" s="65">
        <f t="shared" ref="N44:N49" si="27">AVERAGE(K44:M44)</f>
        <v>112.97928980272643</v>
      </c>
      <c r="O44" s="57">
        <f t="shared" ref="O44:O49" si="28">STDEV(K44:M44)</f>
        <v>4.2644386025973269</v>
      </c>
      <c r="P44" s="60">
        <f t="shared" ref="P44:P49" si="29">100*O44/N44</f>
        <v>3.7745312526246884</v>
      </c>
      <c r="R44" s="19" t="s">
        <v>24</v>
      </c>
      <c r="S44" s="64">
        <f>100*S18/S30</f>
        <v>118.48868426657803</v>
      </c>
      <c r="T44" s="64">
        <f>100*T18/T30</f>
        <v>112.17442979568888</v>
      </c>
      <c r="U44" s="64">
        <f>100*U18/U30</f>
        <v>107.72341356137281</v>
      </c>
      <c r="V44" s="65">
        <f t="shared" ref="V44:V49" si="30">AVERAGE(S44:U44)</f>
        <v>112.7955092078799</v>
      </c>
      <c r="W44" s="57">
        <f t="shared" ref="W44:W49" si="31">STDEV(S44:U44)</f>
        <v>5.4094424912622054</v>
      </c>
      <c r="X44" s="60">
        <f t="shared" ref="X44:X49" si="32">100*W44/V44</f>
        <v>4.7957959756116795</v>
      </c>
      <c r="Z44" s="19" t="s">
        <v>24</v>
      </c>
      <c r="AA44" s="64">
        <f>100*AA18/AA30</f>
        <v>126.06804068726427</v>
      </c>
      <c r="AB44" s="64">
        <f>100*AB18/AB30</f>
        <v>115.93465934659346</v>
      </c>
      <c r="AC44" s="64">
        <f>100*AC18/AC30</f>
        <v>120.79589040152595</v>
      </c>
      <c r="AD44" s="65">
        <f t="shared" ref="AD44:AD49" si="33">AVERAGE(AA44:AC44)</f>
        <v>120.93286347846123</v>
      </c>
      <c r="AE44" s="57">
        <f t="shared" ref="AE44:AE49" si="34">STDEV(AA44:AC44)</f>
        <v>5.0680790805511675</v>
      </c>
      <c r="AF44" s="60">
        <f t="shared" ref="AF44:AF49" si="35">100*AE44/AD44</f>
        <v>4.1908203732013822</v>
      </c>
    </row>
    <row r="45" spans="2:32">
      <c r="B45" s="19" t="s">
        <v>25</v>
      </c>
      <c r="C45" s="64">
        <f t="shared" ref="C45:E49" si="36">100*C19/C31</f>
        <v>113.60466538885038</v>
      </c>
      <c r="D45" s="64">
        <f t="shared" si="36"/>
        <v>116.1121054344289</v>
      </c>
      <c r="E45" s="64">
        <f t="shared" si="36"/>
        <v>116.08849485542315</v>
      </c>
      <c r="F45" s="66">
        <f t="shared" si="24"/>
        <v>115.2684218929008</v>
      </c>
      <c r="G45" s="58">
        <f t="shared" si="25"/>
        <v>1.4409037592562974</v>
      </c>
      <c r="H45" s="61">
        <f t="shared" si="26"/>
        <v>1.2500420632071136</v>
      </c>
      <c r="J45" s="19" t="s">
        <v>25</v>
      </c>
      <c r="K45" s="64">
        <f t="shared" ref="K45:M49" si="37">100*K19/K31</f>
        <v>112.13405993939971</v>
      </c>
      <c r="L45" s="64">
        <f t="shared" si="37"/>
        <v>111.59466365231316</v>
      </c>
      <c r="M45" s="64">
        <f t="shared" si="37"/>
        <v>116.81229338722301</v>
      </c>
      <c r="N45" s="66">
        <f t="shared" si="27"/>
        <v>113.51367232631196</v>
      </c>
      <c r="O45" s="58">
        <f t="shared" si="28"/>
        <v>2.8693924036707523</v>
      </c>
      <c r="P45" s="61">
        <f t="shared" si="29"/>
        <v>2.5277945333512393</v>
      </c>
      <c r="R45" s="19" t="s">
        <v>25</v>
      </c>
      <c r="S45" s="64">
        <f t="shared" ref="S45:U49" si="38">100*S19/S31</f>
        <v>120.75657914235528</v>
      </c>
      <c r="T45" s="64">
        <f t="shared" si="38"/>
        <v>129.55326644179419</v>
      </c>
      <c r="U45" s="64">
        <f t="shared" si="38"/>
        <v>120.16793576039079</v>
      </c>
      <c r="V45" s="66">
        <f t="shared" si="30"/>
        <v>123.49259378151341</v>
      </c>
      <c r="W45" s="58">
        <f t="shared" si="31"/>
        <v>5.2569420844341757</v>
      </c>
      <c r="X45" s="61">
        <f t="shared" si="32"/>
        <v>4.2568885497173268</v>
      </c>
      <c r="Z45" s="19" t="s">
        <v>25</v>
      </c>
      <c r="AA45" s="64">
        <f t="shared" ref="AA45:AC49" si="39">100*AA19/AA31</f>
        <v>113.03148997577694</v>
      </c>
      <c r="AB45" s="64">
        <f t="shared" si="39"/>
        <v>117.28849694737862</v>
      </c>
      <c r="AC45" s="64">
        <f t="shared" si="39"/>
        <v>113.22175636877364</v>
      </c>
      <c r="AD45" s="66">
        <f t="shared" si="33"/>
        <v>114.51391443064307</v>
      </c>
      <c r="AE45" s="58">
        <f t="shared" si="34"/>
        <v>2.4047414479952098</v>
      </c>
      <c r="AF45" s="61">
        <f t="shared" si="35"/>
        <v>2.0999556778330852</v>
      </c>
    </row>
    <row r="46" spans="2:32">
      <c r="B46" s="19" t="s">
        <v>26</v>
      </c>
      <c r="C46" s="64">
        <f t="shared" si="36"/>
        <v>114.36704856962115</v>
      </c>
      <c r="D46" s="64">
        <f t="shared" si="36"/>
        <v>118.36470079761109</v>
      </c>
      <c r="E46" s="64">
        <f t="shared" si="36"/>
        <v>131.30925963284244</v>
      </c>
      <c r="F46" s="66">
        <f t="shared" si="24"/>
        <v>121.34700300002488</v>
      </c>
      <c r="G46" s="58">
        <f t="shared" si="25"/>
        <v>8.8560839961905398</v>
      </c>
      <c r="H46" s="61">
        <f t="shared" si="26"/>
        <v>7.2981481019261132</v>
      </c>
      <c r="J46" s="19" t="s">
        <v>26</v>
      </c>
      <c r="K46" s="64">
        <f t="shared" si="37"/>
        <v>109.09059583632448</v>
      </c>
      <c r="L46" s="64">
        <f t="shared" si="37"/>
        <v>106.90493247366605</v>
      </c>
      <c r="M46" s="64">
        <f t="shared" si="37"/>
        <v>107.25245606579506</v>
      </c>
      <c r="N46" s="66">
        <f t="shared" si="27"/>
        <v>107.74932812526185</v>
      </c>
      <c r="O46" s="58">
        <f t="shared" si="28"/>
        <v>1.1744966863845669</v>
      </c>
      <c r="P46" s="61">
        <f t="shared" si="29"/>
        <v>1.0900269234339717</v>
      </c>
      <c r="R46" s="19" t="s">
        <v>26</v>
      </c>
      <c r="S46" s="64">
        <f t="shared" si="38"/>
        <v>118.2945586022167</v>
      </c>
      <c r="T46" s="64">
        <f t="shared" si="38"/>
        <v>124.02169280199682</v>
      </c>
      <c r="U46" s="64">
        <f t="shared" si="38"/>
        <v>116.414120250088</v>
      </c>
      <c r="V46" s="66">
        <f t="shared" si="30"/>
        <v>119.57679055143383</v>
      </c>
      <c r="W46" s="58">
        <f t="shared" si="31"/>
        <v>3.9625596666593297</v>
      </c>
      <c r="X46" s="61">
        <f t="shared" si="32"/>
        <v>3.3138200552011847</v>
      </c>
      <c r="Z46" s="19" t="s">
        <v>26</v>
      </c>
      <c r="AA46" s="64">
        <f t="shared" si="39"/>
        <v>117.29750531987142</v>
      </c>
      <c r="AB46" s="64">
        <f t="shared" si="39"/>
        <v>110.99648764580841</v>
      </c>
      <c r="AC46" s="64">
        <f t="shared" si="39"/>
        <v>117.30593641762438</v>
      </c>
      <c r="AD46" s="66">
        <f t="shared" si="33"/>
        <v>115.1999764611014</v>
      </c>
      <c r="AE46" s="58">
        <f t="shared" si="34"/>
        <v>3.6403305393983172</v>
      </c>
      <c r="AF46" s="61">
        <f t="shared" si="35"/>
        <v>3.1600097944703287</v>
      </c>
    </row>
    <row r="47" spans="2:32">
      <c r="B47" s="19" t="s">
        <v>27</v>
      </c>
      <c r="C47" s="64">
        <f t="shared" si="36"/>
        <v>98.546292602934003</v>
      </c>
      <c r="D47" s="64">
        <f t="shared" si="36"/>
        <v>118.66492634719374</v>
      </c>
      <c r="E47" s="64">
        <f t="shared" si="36"/>
        <v>104.67089315681521</v>
      </c>
      <c r="F47" s="66">
        <f t="shared" si="24"/>
        <v>107.29403736898098</v>
      </c>
      <c r="G47" s="58">
        <f t="shared" si="25"/>
        <v>10.312638852509174</v>
      </c>
      <c r="H47" s="61">
        <f t="shared" si="26"/>
        <v>9.6115675254574651</v>
      </c>
      <c r="J47" s="19" t="s">
        <v>27</v>
      </c>
      <c r="K47" s="64">
        <f t="shared" si="37"/>
        <v>106.54328307640183</v>
      </c>
      <c r="L47" s="64">
        <f t="shared" si="37"/>
        <v>111.05938940610594</v>
      </c>
      <c r="M47" s="64">
        <f t="shared" si="37"/>
        <v>117.58020682596266</v>
      </c>
      <c r="N47" s="66">
        <f t="shared" si="27"/>
        <v>111.72762643615681</v>
      </c>
      <c r="O47" s="58">
        <f t="shared" si="28"/>
        <v>5.5487230071119598</v>
      </c>
      <c r="P47" s="61">
        <f t="shared" si="29"/>
        <v>4.9662945361885056</v>
      </c>
      <c r="R47" s="19" t="s">
        <v>27</v>
      </c>
      <c r="S47" s="64">
        <f t="shared" si="38"/>
        <v>112.18660675990606</v>
      </c>
      <c r="T47" s="64">
        <f t="shared" si="38"/>
        <v>118.81309350671572</v>
      </c>
      <c r="U47" s="64">
        <f t="shared" si="38"/>
        <v>123.6328911917565</v>
      </c>
      <c r="V47" s="66">
        <f t="shared" si="30"/>
        <v>118.21086381945942</v>
      </c>
      <c r="W47" s="58">
        <f t="shared" si="31"/>
        <v>5.7468571646478468</v>
      </c>
      <c r="X47" s="61">
        <f t="shared" si="32"/>
        <v>4.8615304710275042</v>
      </c>
      <c r="Z47" s="19" t="s">
        <v>27</v>
      </c>
      <c r="AA47" s="64">
        <f t="shared" si="39"/>
        <v>109.38502455469106</v>
      </c>
      <c r="AB47" s="64">
        <f t="shared" si="39"/>
        <v>109.59166175758672</v>
      </c>
      <c r="AC47" s="64">
        <f t="shared" si="39"/>
        <v>107.99279862738938</v>
      </c>
      <c r="AD47" s="66">
        <f t="shared" si="33"/>
        <v>108.98982831322239</v>
      </c>
      <c r="AE47" s="58">
        <f t="shared" si="34"/>
        <v>0.86961248796883739</v>
      </c>
      <c r="AF47" s="61">
        <f t="shared" si="35"/>
        <v>0.79788407911762715</v>
      </c>
    </row>
    <row r="48" spans="2:32">
      <c r="B48" s="19" t="s">
        <v>28</v>
      </c>
      <c r="C48" s="64">
        <f t="shared" si="36"/>
        <v>116.61923975366319</v>
      </c>
      <c r="D48" s="64">
        <f t="shared" si="36"/>
        <v>121.75602480571473</v>
      </c>
      <c r="E48" s="64">
        <f t="shared" si="36"/>
        <v>126.47950310559006</v>
      </c>
      <c r="F48" s="66">
        <f t="shared" si="24"/>
        <v>121.61825588832266</v>
      </c>
      <c r="G48" s="58">
        <f t="shared" si="25"/>
        <v>4.9315751589410253</v>
      </c>
      <c r="H48" s="61">
        <f t="shared" si="26"/>
        <v>4.0549629025016607</v>
      </c>
      <c r="J48" s="19" t="s">
        <v>28</v>
      </c>
      <c r="K48" s="64">
        <f t="shared" si="37"/>
        <v>114.37962829822418</v>
      </c>
      <c r="L48" s="64">
        <f t="shared" si="37"/>
        <v>126.5999840995369</v>
      </c>
      <c r="M48" s="64">
        <f t="shared" si="37"/>
        <v>106.60359545648782</v>
      </c>
      <c r="N48" s="66">
        <f t="shared" si="27"/>
        <v>115.86106928474963</v>
      </c>
      <c r="O48" s="58">
        <f t="shared" si="28"/>
        <v>10.080173125417319</v>
      </c>
      <c r="P48" s="61">
        <f t="shared" si="29"/>
        <v>8.7002244909750157</v>
      </c>
      <c r="R48" s="19" t="s">
        <v>28</v>
      </c>
      <c r="S48" s="64">
        <f t="shared" si="38"/>
        <v>109.86234380547124</v>
      </c>
      <c r="T48" s="64">
        <f t="shared" si="38"/>
        <v>112.07251577898904</v>
      </c>
      <c r="U48" s="64">
        <f t="shared" si="38"/>
        <v>110.59935226180622</v>
      </c>
      <c r="V48" s="66">
        <f t="shared" si="30"/>
        <v>110.84473728208884</v>
      </c>
      <c r="W48" s="58">
        <f t="shared" si="31"/>
        <v>1.1253334591406934</v>
      </c>
      <c r="X48" s="61">
        <f t="shared" si="32"/>
        <v>1.0152339991359549</v>
      </c>
      <c r="Z48" s="19" t="s">
        <v>28</v>
      </c>
      <c r="AA48" s="64">
        <f t="shared" si="39"/>
        <v>110.66702220867776</v>
      </c>
      <c r="AB48" s="64">
        <f t="shared" si="39"/>
        <v>105.4917623564653</v>
      </c>
      <c r="AC48" s="64">
        <f t="shared" si="39"/>
        <v>124.72513790267203</v>
      </c>
      <c r="AD48" s="66">
        <f t="shared" si="33"/>
        <v>113.62797415593836</v>
      </c>
      <c r="AE48" s="58">
        <f t="shared" si="34"/>
        <v>9.9526936580430192</v>
      </c>
      <c r="AF48" s="61">
        <f t="shared" si="35"/>
        <v>8.7590170747780398</v>
      </c>
    </row>
    <row r="49" spans="2:32" ht="15.75" thickBot="1">
      <c r="B49" s="19" t="s">
        <v>29</v>
      </c>
      <c r="C49" s="64">
        <f t="shared" si="36"/>
        <v>116.87950310559006</v>
      </c>
      <c r="D49" s="64">
        <f t="shared" si="36"/>
        <v>117.09318143172929</v>
      </c>
      <c r="E49" s="64">
        <f t="shared" si="36"/>
        <v>126.02797007852065</v>
      </c>
      <c r="F49" s="67">
        <f t="shared" si="24"/>
        <v>120.00021820528001</v>
      </c>
      <c r="G49" s="59">
        <f t="shared" si="25"/>
        <v>5.2212794495969108</v>
      </c>
      <c r="H49" s="62">
        <f t="shared" si="26"/>
        <v>4.3510582961316437</v>
      </c>
      <c r="J49" s="19" t="s">
        <v>29</v>
      </c>
      <c r="K49" s="64">
        <f t="shared" si="37"/>
        <v>115.36817727771952</v>
      </c>
      <c r="L49" s="64">
        <f t="shared" si="37"/>
        <v>111.13750593883624</v>
      </c>
      <c r="M49" s="64">
        <f t="shared" si="37"/>
        <v>113.73127708212495</v>
      </c>
      <c r="N49" s="67">
        <f t="shared" si="27"/>
        <v>113.41232009956025</v>
      </c>
      <c r="O49" s="59">
        <f t="shared" si="28"/>
        <v>2.1332944386443584</v>
      </c>
      <c r="P49" s="62">
        <f t="shared" si="29"/>
        <v>1.8810076689830721</v>
      </c>
      <c r="R49" s="19" t="s">
        <v>29</v>
      </c>
      <c r="S49" s="64">
        <f t="shared" si="38"/>
        <v>129.16177394429852</v>
      </c>
      <c r="T49" s="64">
        <f t="shared" si="38"/>
        <v>115.55288503203666</v>
      </c>
      <c r="U49" s="64">
        <f t="shared" si="38"/>
        <v>111.10883611110833</v>
      </c>
      <c r="V49" s="67">
        <f t="shared" si="30"/>
        <v>118.60783169581448</v>
      </c>
      <c r="W49" s="59">
        <f t="shared" si="31"/>
        <v>9.4062035615414032</v>
      </c>
      <c r="X49" s="62">
        <f t="shared" si="32"/>
        <v>7.9305079833723466</v>
      </c>
      <c r="Z49" s="19" t="s">
        <v>29</v>
      </c>
      <c r="AA49" s="64">
        <f t="shared" si="39"/>
        <v>114.95940077601048</v>
      </c>
      <c r="AB49" s="64">
        <f t="shared" si="39"/>
        <v>114.81389762512073</v>
      </c>
      <c r="AC49" s="64">
        <f t="shared" si="39"/>
        <v>112.85076018128636</v>
      </c>
      <c r="AD49" s="67">
        <f t="shared" si="33"/>
        <v>114.20801952747253</v>
      </c>
      <c r="AE49" s="59">
        <f t="shared" si="34"/>
        <v>1.1776703661613332</v>
      </c>
      <c r="AF49" s="62">
        <f t="shared" si="35"/>
        <v>1.0311625847588108</v>
      </c>
    </row>
    <row r="50" spans="2:32">
      <c r="B50" s="20" t="s">
        <v>31</v>
      </c>
      <c r="C50" s="68">
        <f>AVERAGE(C44:C49)</f>
        <v>113.07589649965037</v>
      </c>
      <c r="D50" s="69">
        <f>AVERAGE(D44:D49)</f>
        <v>117.42426771460789</v>
      </c>
      <c r="E50" s="68">
        <f>AVERAGE(E44:E49)</f>
        <v>120.29042559380093</v>
      </c>
      <c r="F50" s="63"/>
      <c r="G50" s="63"/>
      <c r="H50" s="63"/>
      <c r="J50" s="20" t="s">
        <v>31</v>
      </c>
      <c r="K50" s="68">
        <f>AVERAGE(K44:K49)</f>
        <v>110.92872604654788</v>
      </c>
      <c r="L50" s="69">
        <f>AVERAGE(L44:L49)</f>
        <v>113.80689228926356</v>
      </c>
      <c r="M50" s="68">
        <f>AVERAGE(M44:M49)</f>
        <v>112.88603470157203</v>
      </c>
      <c r="N50" s="63"/>
      <c r="O50" s="63"/>
      <c r="P50" s="63"/>
      <c r="R50" s="20" t="s">
        <v>31</v>
      </c>
      <c r="S50" s="68">
        <f>AVERAGE(S44:S49)</f>
        <v>118.12509108680429</v>
      </c>
      <c r="T50" s="69">
        <f>AVERAGE(T44:T49)</f>
        <v>118.69798055953687</v>
      </c>
      <c r="U50" s="68">
        <f>AVERAGE(U44:U49)</f>
        <v>114.94109152275377</v>
      </c>
      <c r="V50" s="63"/>
      <c r="W50" s="63"/>
      <c r="X50" s="63"/>
      <c r="Z50" s="20" t="s">
        <v>31</v>
      </c>
      <c r="AA50" s="68">
        <f>AVERAGE(AA44:AA49)</f>
        <v>115.23474725371533</v>
      </c>
      <c r="AB50" s="69">
        <f>AVERAGE(AB44:AB49)</f>
        <v>112.35282761315887</v>
      </c>
      <c r="AC50" s="68">
        <f>AVERAGE(AC44:AC49)</f>
        <v>116.1487133165453</v>
      </c>
      <c r="AD50" s="63"/>
      <c r="AE50" s="63"/>
      <c r="AF50" s="63"/>
    </row>
    <row r="51" spans="2:32">
      <c r="B51" s="9" t="s">
        <v>32</v>
      </c>
      <c r="C51" s="13">
        <f>STDEV(C44:C49)</f>
        <v>7.3326348646506849</v>
      </c>
      <c r="D51" s="11">
        <f>STDEV(D44:D49)</f>
        <v>3.057193557223755</v>
      </c>
      <c r="E51" s="13">
        <f>STDEV(E44:E49)</f>
        <v>9.6335263285224784</v>
      </c>
      <c r="J51" s="9" t="s">
        <v>32</v>
      </c>
      <c r="K51" s="13">
        <f>STDEV(K44:K49)</f>
        <v>3.5757560331484735</v>
      </c>
      <c r="L51" s="11">
        <f>STDEV(L44:L49)</f>
        <v>6.8394326283665761</v>
      </c>
      <c r="M51" s="13">
        <f>STDEV(M44:M49)</f>
        <v>4.8036576500976498</v>
      </c>
      <c r="R51" s="9" t="s">
        <v>32</v>
      </c>
      <c r="S51" s="13">
        <f>STDEV(S44:S49)</f>
        <v>6.8181024612214811</v>
      </c>
      <c r="T51" s="11">
        <f>STDEV(T44:T49)</f>
        <v>6.964732853750375</v>
      </c>
      <c r="U51" s="13">
        <f>STDEV(U44:U49)</f>
        <v>6.1752546879702859</v>
      </c>
      <c r="Z51" s="9" t="s">
        <v>32</v>
      </c>
      <c r="AA51" s="13">
        <f>STDEV(AA44:AA49)</f>
        <v>6.0270845939807529</v>
      </c>
      <c r="AB51" s="11">
        <f>STDEV(AB44:AB49)</f>
        <v>4.4673286736660742</v>
      </c>
      <c r="AC51" s="13">
        <f>STDEV(AC44:AC49)</f>
        <v>6.0407449063772987</v>
      </c>
    </row>
    <row r="52" spans="2:32" ht="15.75" thickBot="1">
      <c r="B52" s="9" t="s">
        <v>33</v>
      </c>
      <c r="C52" s="14">
        <f>100*C51/C50</f>
        <v>6.4847019494321296</v>
      </c>
      <c r="D52" s="12">
        <f>100*D51/D50</f>
        <v>2.6035449202494214</v>
      </c>
      <c r="E52" s="14">
        <f>100*E51/E50</f>
        <v>8.0085561930366413</v>
      </c>
      <c r="J52" s="9" t="s">
        <v>33</v>
      </c>
      <c r="K52" s="14">
        <f>100*K51/K50</f>
        <v>3.2234716475947049</v>
      </c>
      <c r="L52" s="12">
        <f>100*L51/L50</f>
        <v>6.0096822703696668</v>
      </c>
      <c r="M52" s="14">
        <f>100*M51/M50</f>
        <v>4.2553161361338478</v>
      </c>
      <c r="R52" s="9" t="s">
        <v>33</v>
      </c>
      <c r="S52" s="14">
        <f>100*S51/S50</f>
        <v>5.7719341407416946</v>
      </c>
      <c r="T52" s="12">
        <f>100*T51/T50</f>
        <v>5.8676085481142488</v>
      </c>
      <c r="U52" s="14">
        <f>100*U51/U50</f>
        <v>5.372538755426584</v>
      </c>
      <c r="Z52" s="9" t="s">
        <v>33</v>
      </c>
      <c r="AA52" s="14">
        <f>100*AA51/AA50</f>
        <v>5.2302666839809744</v>
      </c>
      <c r="AB52" s="12">
        <f>100*AB51/AB50</f>
        <v>3.9761604301117353</v>
      </c>
      <c r="AC52" s="14">
        <f>100*AC51/AC50</f>
        <v>5.200871136569706</v>
      </c>
    </row>
    <row r="54" spans="2:32" ht="15.75" thickBot="1"/>
    <row r="55" spans="2:32" ht="15.75" thickBot="1">
      <c r="C55" s="75" t="s">
        <v>43</v>
      </c>
      <c r="D55" s="76"/>
      <c r="E55" s="77"/>
      <c r="F55" s="35"/>
      <c r="G55" s="35"/>
      <c r="H55" s="35"/>
      <c r="K55" s="75" t="s">
        <v>44</v>
      </c>
      <c r="L55" s="76"/>
      <c r="M55" s="77"/>
      <c r="N55" s="35"/>
      <c r="O55" s="35"/>
      <c r="P55" s="35"/>
      <c r="S55" s="75" t="s">
        <v>45</v>
      </c>
      <c r="T55" s="76"/>
      <c r="U55" s="77"/>
      <c r="V55" s="35"/>
      <c r="W55" s="35"/>
      <c r="X55" s="35"/>
    </row>
    <row r="56" spans="2:32" ht="15.75" thickBot="1">
      <c r="C56" s="16" t="s">
        <v>13</v>
      </c>
      <c r="D56" s="16" t="s">
        <v>14</v>
      </c>
      <c r="E56" s="16" t="s">
        <v>15</v>
      </c>
      <c r="F56" s="42" t="s">
        <v>30</v>
      </c>
      <c r="G56" s="42" t="s">
        <v>0</v>
      </c>
      <c r="H56" s="42" t="s">
        <v>8</v>
      </c>
      <c r="K56" s="16" t="s">
        <v>13</v>
      </c>
      <c r="L56" s="16" t="s">
        <v>14</v>
      </c>
      <c r="M56" s="16" t="s">
        <v>15</v>
      </c>
      <c r="N56" s="42" t="s">
        <v>30</v>
      </c>
      <c r="O56" s="42" t="s">
        <v>0</v>
      </c>
      <c r="P56" s="42" t="s">
        <v>8</v>
      </c>
      <c r="S56" s="16" t="s">
        <v>13</v>
      </c>
      <c r="T56" s="16" t="s">
        <v>14</v>
      </c>
      <c r="U56" s="16" t="s">
        <v>15</v>
      </c>
      <c r="V56" s="42" t="s">
        <v>30</v>
      </c>
      <c r="W56" s="42" t="s">
        <v>0</v>
      </c>
      <c r="X56" s="42" t="s">
        <v>8</v>
      </c>
    </row>
    <row r="57" spans="2:32">
      <c r="B57" s="19" t="s">
        <v>24</v>
      </c>
      <c r="C57" s="64">
        <f>100*C44/AA44</f>
        <v>93.948179833343289</v>
      </c>
      <c r="D57" s="64">
        <f>100*D44/AB44</f>
        <v>97.084571693509631</v>
      </c>
      <c r="E57" s="64">
        <f>100*E44/AC44</f>
        <v>96.995379846245129</v>
      </c>
      <c r="F57" s="65">
        <f t="shared" ref="F57:F62" si="40">AVERAGE(C57:E57)</f>
        <v>96.009377124366026</v>
      </c>
      <c r="G57" s="57">
        <f t="shared" ref="G57:G62" si="41">STDEV(C57:E57)</f>
        <v>1.7856061998083659</v>
      </c>
      <c r="H57" s="60">
        <f t="shared" ref="H57:H62" si="42">100*G57/F57</f>
        <v>1.859824793463013</v>
      </c>
      <c r="J57" s="19" t="s">
        <v>24</v>
      </c>
      <c r="K57" s="64">
        <f t="shared" ref="K57:M62" si="43">100*K44/AA44</f>
        <v>85.712930305050563</v>
      </c>
      <c r="L57" s="64">
        <f t="shared" si="43"/>
        <v>99.663792360569957</v>
      </c>
      <c r="M57" s="64">
        <f t="shared" si="43"/>
        <v>95.48038348693828</v>
      </c>
      <c r="N57" s="65">
        <f t="shared" ref="N57:N62" si="44">AVERAGE(K57:M57)</f>
        <v>93.619035384186262</v>
      </c>
      <c r="O57" s="57">
        <f t="shared" ref="O57:O62" si="45">STDEV(K57:M57)</f>
        <v>7.1592667636252338</v>
      </c>
      <c r="P57" s="60">
        <f t="shared" ref="P57:P62" si="46">100*O57/N57</f>
        <v>7.6472340632923759</v>
      </c>
      <c r="R57" s="19" t="s">
        <v>24</v>
      </c>
      <c r="S57" s="64">
        <f t="shared" ref="S57:U62" si="47">100*S44/AA44</f>
        <v>93.987884336611316</v>
      </c>
      <c r="T57" s="64">
        <f t="shared" si="47"/>
        <v>96.756595851406999</v>
      </c>
      <c r="U57" s="64">
        <f t="shared" si="47"/>
        <v>89.178045050456433</v>
      </c>
      <c r="V57" s="65">
        <f t="shared" ref="V57:V62" si="48">AVERAGE(S57:U57)</f>
        <v>93.307508412824916</v>
      </c>
      <c r="W57" s="57">
        <f t="shared" ref="W57:W62" si="49">STDEV(S57:U57)</f>
        <v>3.8348131126428999</v>
      </c>
      <c r="X57" s="60">
        <f t="shared" ref="X57:X62" si="50">100*W57/V57</f>
        <v>4.1098655165845299</v>
      </c>
    </row>
    <row r="58" spans="2:32">
      <c r="B58" s="19" t="s">
        <v>25</v>
      </c>
      <c r="C58" s="64">
        <f t="shared" ref="C58:E62" si="51">100*C45/AA45</f>
        <v>100.50709356586935</v>
      </c>
      <c r="D58" s="64">
        <f t="shared" si="51"/>
        <v>98.997010326189525</v>
      </c>
      <c r="E58" s="64">
        <f t="shared" si="51"/>
        <v>102.53196786429656</v>
      </c>
      <c r="F58" s="66">
        <f t="shared" si="40"/>
        <v>100.67869058545182</v>
      </c>
      <c r="G58" s="58">
        <f t="shared" si="41"/>
        <v>1.7737151270428655</v>
      </c>
      <c r="H58" s="61">
        <f t="shared" si="42"/>
        <v>1.7617582397313869</v>
      </c>
      <c r="J58" s="19" t="s">
        <v>25</v>
      </c>
      <c r="K58" s="64">
        <f t="shared" si="43"/>
        <v>99.206035383086999</v>
      </c>
      <c r="L58" s="64">
        <f t="shared" si="43"/>
        <v>95.145446106603274</v>
      </c>
      <c r="M58" s="64">
        <f t="shared" si="43"/>
        <v>103.17124299569656</v>
      </c>
      <c r="N58" s="66">
        <f t="shared" si="44"/>
        <v>99.174241495128953</v>
      </c>
      <c r="O58" s="58">
        <f t="shared" si="45"/>
        <v>4.0129929061399592</v>
      </c>
      <c r="P58" s="61">
        <f t="shared" si="46"/>
        <v>4.0464064515553284</v>
      </c>
      <c r="R58" s="19" t="s">
        <v>25</v>
      </c>
      <c r="S58" s="64">
        <f t="shared" si="47"/>
        <v>106.83445751996533</v>
      </c>
      <c r="T58" s="64">
        <f t="shared" si="47"/>
        <v>110.45692443302273</v>
      </c>
      <c r="U58" s="64">
        <f t="shared" si="47"/>
        <v>106.13502176118237</v>
      </c>
      <c r="V58" s="66">
        <f t="shared" si="48"/>
        <v>107.8088012380568</v>
      </c>
      <c r="W58" s="58">
        <f t="shared" si="49"/>
        <v>2.31985343005947</v>
      </c>
      <c r="X58" s="61">
        <f t="shared" si="50"/>
        <v>2.1518219323642338</v>
      </c>
    </row>
    <row r="59" spans="2:32">
      <c r="B59" s="19" t="s">
        <v>26</v>
      </c>
      <c r="C59" s="64">
        <f t="shared" si="51"/>
        <v>97.501688768010126</v>
      </c>
      <c r="D59" s="64">
        <f t="shared" si="51"/>
        <v>106.63823991918984</v>
      </c>
      <c r="E59" s="64">
        <f t="shared" si="51"/>
        <v>111.9374378167567</v>
      </c>
      <c r="F59" s="66">
        <f t="shared" si="40"/>
        <v>105.35912216798556</v>
      </c>
      <c r="G59" s="58">
        <f t="shared" si="41"/>
        <v>7.3023844951960477</v>
      </c>
      <c r="H59" s="61">
        <f t="shared" si="42"/>
        <v>6.9309465995294248</v>
      </c>
      <c r="J59" s="19" t="s">
        <v>26</v>
      </c>
      <c r="K59" s="64">
        <f t="shared" si="43"/>
        <v>93.003338424660768</v>
      </c>
      <c r="L59" s="64">
        <f t="shared" si="43"/>
        <v>96.313797617453815</v>
      </c>
      <c r="M59" s="64">
        <f t="shared" si="43"/>
        <v>91.429691745490501</v>
      </c>
      <c r="N59" s="66">
        <f t="shared" si="44"/>
        <v>93.582275929201685</v>
      </c>
      <c r="O59" s="58">
        <f t="shared" si="45"/>
        <v>2.4929899754629181</v>
      </c>
      <c r="P59" s="61">
        <f t="shared" si="46"/>
        <v>2.6639552743395059</v>
      </c>
      <c r="R59" s="19" t="s">
        <v>26</v>
      </c>
      <c r="S59" s="64">
        <f t="shared" si="47"/>
        <v>100.85002087608453</v>
      </c>
      <c r="T59" s="64">
        <f t="shared" si="47"/>
        <v>111.73479038161283</v>
      </c>
      <c r="U59" s="64">
        <f t="shared" si="47"/>
        <v>99.239751887439525</v>
      </c>
      <c r="V59" s="66">
        <f t="shared" si="48"/>
        <v>103.94152104837896</v>
      </c>
      <c r="W59" s="58">
        <f t="shared" si="49"/>
        <v>6.7970233727118625</v>
      </c>
      <c r="X59" s="61">
        <f t="shared" si="50"/>
        <v>6.5392764163497556</v>
      </c>
    </row>
    <row r="60" spans="2:32">
      <c r="B60" s="19" t="s">
        <v>27</v>
      </c>
      <c r="C60" s="64">
        <f t="shared" si="51"/>
        <v>90.091210386538947</v>
      </c>
      <c r="D60" s="64">
        <f t="shared" si="51"/>
        <v>108.27915595410606</v>
      </c>
      <c r="E60" s="64">
        <f t="shared" si="51"/>
        <v>96.923956492658533</v>
      </c>
      <c r="F60" s="66">
        <f t="shared" si="40"/>
        <v>98.431440944434527</v>
      </c>
      <c r="G60" s="58">
        <f t="shared" si="41"/>
        <v>9.1872043093345113</v>
      </c>
      <c r="H60" s="61">
        <f t="shared" si="42"/>
        <v>9.3336074542693872</v>
      </c>
      <c r="J60" s="19" t="s">
        <v>27</v>
      </c>
      <c r="K60" s="64">
        <f t="shared" si="43"/>
        <v>97.402074470561203</v>
      </c>
      <c r="L60" s="64">
        <f t="shared" si="43"/>
        <v>101.33926945260286</v>
      </c>
      <c r="M60" s="64">
        <f t="shared" si="43"/>
        <v>108.87782178111061</v>
      </c>
      <c r="N60" s="66">
        <f t="shared" si="44"/>
        <v>102.5397219014249</v>
      </c>
      <c r="O60" s="58">
        <f t="shared" si="45"/>
        <v>5.8312956232134381</v>
      </c>
      <c r="P60" s="61">
        <f t="shared" si="46"/>
        <v>5.6868650656369741</v>
      </c>
      <c r="R60" s="19" t="s">
        <v>27</v>
      </c>
      <c r="S60" s="64">
        <f t="shared" si="47"/>
        <v>102.56121184469292</v>
      </c>
      <c r="T60" s="64">
        <f t="shared" si="47"/>
        <v>108.41435525407628</v>
      </c>
      <c r="U60" s="64">
        <f t="shared" si="47"/>
        <v>114.48253287548421</v>
      </c>
      <c r="V60" s="66">
        <f t="shared" si="48"/>
        <v>108.48603332475113</v>
      </c>
      <c r="W60" s="58">
        <f t="shared" si="49"/>
        <v>5.9609837350189601</v>
      </c>
      <c r="X60" s="61">
        <f t="shared" si="50"/>
        <v>5.4947015319242567</v>
      </c>
    </row>
    <row r="61" spans="2:32">
      <c r="B61" s="19" t="s">
        <v>28</v>
      </c>
      <c r="C61" s="64">
        <f t="shared" si="51"/>
        <v>105.37849255016702</v>
      </c>
      <c r="D61" s="64">
        <f t="shared" si="51"/>
        <v>115.41756634446125</v>
      </c>
      <c r="E61" s="64">
        <f t="shared" si="51"/>
        <v>101.40658509777477</v>
      </c>
      <c r="F61" s="66">
        <f t="shared" si="40"/>
        <v>107.40088133080103</v>
      </c>
      <c r="G61" s="58">
        <f t="shared" si="41"/>
        <v>7.2211107981232834</v>
      </c>
      <c r="H61" s="61">
        <f t="shared" si="42"/>
        <v>6.7235116776014499</v>
      </c>
      <c r="J61" s="19" t="s">
        <v>28</v>
      </c>
      <c r="K61" s="64">
        <f t="shared" si="43"/>
        <v>103.35475376083201</v>
      </c>
      <c r="L61" s="64">
        <f t="shared" si="43"/>
        <v>120.00935549047441</v>
      </c>
      <c r="M61" s="64">
        <f t="shared" si="43"/>
        <v>85.470817871273738</v>
      </c>
      <c r="N61" s="66">
        <f t="shared" si="44"/>
        <v>102.94497570752672</v>
      </c>
      <c r="O61" s="58">
        <f t="shared" si="45"/>
        <v>17.272914744129377</v>
      </c>
      <c r="P61" s="61">
        <f t="shared" si="46"/>
        <v>16.778783641858187</v>
      </c>
      <c r="R61" s="19" t="s">
        <v>28</v>
      </c>
      <c r="S61" s="64">
        <f t="shared" si="47"/>
        <v>99.27288329698689</v>
      </c>
      <c r="T61" s="64">
        <f t="shared" si="47"/>
        <v>106.23816805741365</v>
      </c>
      <c r="U61" s="64">
        <f t="shared" si="47"/>
        <v>88.674467811060893</v>
      </c>
      <c r="V61" s="66">
        <f t="shared" si="48"/>
        <v>98.061839721820476</v>
      </c>
      <c r="W61" s="58">
        <f t="shared" si="49"/>
        <v>8.8442558472517714</v>
      </c>
      <c r="X61" s="61">
        <f t="shared" si="50"/>
        <v>9.0190596794236662</v>
      </c>
    </row>
    <row r="62" spans="2:32" ht="15.75" thickBot="1">
      <c r="B62" s="19" t="s">
        <v>29</v>
      </c>
      <c r="C62" s="64">
        <f t="shared" si="51"/>
        <v>101.67024385706459</v>
      </c>
      <c r="D62" s="64">
        <f t="shared" si="51"/>
        <v>101.98519852888425</v>
      </c>
      <c r="E62" s="64">
        <f t="shared" si="51"/>
        <v>111.6766691478782</v>
      </c>
      <c r="F62" s="67">
        <f t="shared" si="40"/>
        <v>105.11070384460902</v>
      </c>
      <c r="G62" s="59">
        <f t="shared" si="41"/>
        <v>5.6884729395619384</v>
      </c>
      <c r="H62" s="62">
        <f t="shared" si="42"/>
        <v>5.4118874020399712</v>
      </c>
      <c r="J62" s="19" t="s">
        <v>29</v>
      </c>
      <c r="K62" s="64">
        <f t="shared" si="43"/>
        <v>100.35558336156042</v>
      </c>
      <c r="L62" s="64">
        <f t="shared" si="43"/>
        <v>96.79795585523253</v>
      </c>
      <c r="M62" s="64">
        <f t="shared" si="43"/>
        <v>100.78024897610268</v>
      </c>
      <c r="N62" s="67">
        <f t="shared" si="44"/>
        <v>99.311262730965211</v>
      </c>
      <c r="O62" s="59">
        <f t="shared" si="45"/>
        <v>2.1869199367484566</v>
      </c>
      <c r="P62" s="62">
        <f t="shared" si="46"/>
        <v>2.2020865273587704</v>
      </c>
      <c r="R62" s="19" t="s">
        <v>29</v>
      </c>
      <c r="S62" s="64">
        <f t="shared" si="47"/>
        <v>112.35425121600996</v>
      </c>
      <c r="T62" s="64">
        <f t="shared" si="47"/>
        <v>100.64363933478575</v>
      </c>
      <c r="U62" s="64">
        <f t="shared" si="47"/>
        <v>98.456435678962421</v>
      </c>
      <c r="V62" s="67">
        <f t="shared" si="48"/>
        <v>103.81810874325271</v>
      </c>
      <c r="W62" s="59">
        <f t="shared" si="49"/>
        <v>7.4729687002167644</v>
      </c>
      <c r="X62" s="62">
        <f t="shared" si="50"/>
        <v>7.1981360387692899</v>
      </c>
    </row>
    <row r="63" spans="2:32">
      <c r="B63" s="20" t="s">
        <v>31</v>
      </c>
      <c r="C63" s="68">
        <f>AVERAGE(C57:C62)</f>
        <v>98.182818160165553</v>
      </c>
      <c r="D63" s="69">
        <f>AVERAGE(D57:D62)</f>
        <v>104.73362379439008</v>
      </c>
      <c r="E63" s="68">
        <f>AVERAGE(E57:E62)</f>
        <v>103.5786660442683</v>
      </c>
      <c r="F63" s="63"/>
      <c r="G63" s="63"/>
      <c r="H63" s="63"/>
      <c r="J63" s="20" t="s">
        <v>31</v>
      </c>
      <c r="K63" s="68">
        <f>AVERAGE(K57:K62)</f>
        <v>96.505785950958668</v>
      </c>
      <c r="L63" s="69">
        <f>AVERAGE(L57:L62)</f>
        <v>101.54493614715615</v>
      </c>
      <c r="M63" s="68">
        <f>AVERAGE(M57:M62)</f>
        <v>97.535034476102069</v>
      </c>
      <c r="N63" s="63"/>
      <c r="O63" s="63"/>
      <c r="P63" s="63"/>
      <c r="R63" s="20" t="s">
        <v>31</v>
      </c>
      <c r="S63" s="68">
        <f>AVERAGE(S57:S62)</f>
        <v>102.64345151505849</v>
      </c>
      <c r="T63" s="69">
        <f>AVERAGE(T57:T62)</f>
        <v>105.7074122187197</v>
      </c>
      <c r="U63" s="68">
        <f>AVERAGE(U57:U62)</f>
        <v>99.361042510764307</v>
      </c>
      <c r="V63" s="63"/>
      <c r="W63" s="63"/>
      <c r="X63" s="63"/>
    </row>
    <row r="64" spans="2:32">
      <c r="B64" s="9" t="s">
        <v>32</v>
      </c>
      <c r="C64" s="13">
        <f>STDEV(C57:C62)</f>
        <v>5.5355639179750389</v>
      </c>
      <c r="D64" s="11">
        <f>STDEV(D57:D62)</f>
        <v>6.7722309892271424</v>
      </c>
      <c r="E64" s="13">
        <f>STDEV(E57:E62)</f>
        <v>6.7658709551703362</v>
      </c>
      <c r="J64" s="9" t="s">
        <v>32</v>
      </c>
      <c r="K64" s="13">
        <f>STDEV(K57:K62)</f>
        <v>6.3020132011495491</v>
      </c>
      <c r="L64" s="11">
        <f>STDEV(L57:L62)</f>
        <v>9.3313223865530546</v>
      </c>
      <c r="M64" s="13">
        <f>STDEV(M57:M62)</f>
        <v>8.4616689879447673</v>
      </c>
      <c r="R64" s="9" t="s">
        <v>32</v>
      </c>
      <c r="S64" s="13">
        <f>STDEV(S57:S62)</f>
        <v>6.3461309831839783</v>
      </c>
      <c r="T64" s="11">
        <f>STDEV(T57:T62)</f>
        <v>5.8695026298783217</v>
      </c>
      <c r="U64" s="13">
        <f>STDEV(U57:U62)</f>
        <v>9.9325284470757573</v>
      </c>
    </row>
    <row r="65" spans="2:21" ht="15.75" thickBot="1">
      <c r="B65" s="9" t="s">
        <v>33</v>
      </c>
      <c r="C65" s="14">
        <f>100*C64/C63</f>
        <v>5.6380169378972989</v>
      </c>
      <c r="D65" s="12">
        <f>100*D64/D63</f>
        <v>6.46614787484312</v>
      </c>
      <c r="E65" s="14">
        <f>100*E64/E63</f>
        <v>6.5321086026331736</v>
      </c>
      <c r="J65" s="9" t="s">
        <v>33</v>
      </c>
      <c r="K65" s="14">
        <f>100*K64/K63</f>
        <v>6.5301920906089945</v>
      </c>
      <c r="L65" s="12">
        <f>100*L64/L63</f>
        <v>9.1893527541642808</v>
      </c>
      <c r="M65" s="14">
        <f>100*M64/M63</f>
        <v>8.6755175034238974</v>
      </c>
      <c r="R65" s="9" t="s">
        <v>33</v>
      </c>
      <c r="S65" s="14">
        <f>100*S64/S63</f>
        <v>6.1826944529948493</v>
      </c>
      <c r="T65" s="12">
        <f>100*T64/T63</f>
        <v>5.5525932445812849</v>
      </c>
      <c r="U65" s="14">
        <f>100*U64/U63</f>
        <v>9.9964012012049022</v>
      </c>
    </row>
    <row r="66" spans="2:21" ht="15.75" thickBot="1"/>
    <row r="67" spans="2:21" ht="15.75" thickBot="1">
      <c r="B67" s="43"/>
      <c r="C67" s="44"/>
      <c r="D67" s="45"/>
    </row>
    <row r="68" spans="2:21" ht="16.5" thickBot="1">
      <c r="B68" s="46"/>
      <c r="C68" s="47" t="s">
        <v>16</v>
      </c>
      <c r="D68" s="48"/>
      <c r="E68" s="73" t="s">
        <v>51</v>
      </c>
      <c r="F68" s="56" t="s">
        <v>53</v>
      </c>
      <c r="G68" s="1"/>
      <c r="H68" s="56"/>
      <c r="I68" s="56"/>
      <c r="J68" s="56"/>
      <c r="K68" s="56"/>
      <c r="L68" s="56"/>
      <c r="M68" s="56"/>
      <c r="N68" s="56"/>
      <c r="O68" s="56"/>
      <c r="P68" s="56"/>
      <c r="Q68" s="56"/>
    </row>
    <row r="69" spans="2:21">
      <c r="B69" s="49" t="s">
        <v>1</v>
      </c>
      <c r="C69" s="70">
        <f>AVERAGE(C57:E62,K57:M62,S57:U62)</f>
        <v>101.08808564639811</v>
      </c>
      <c r="D69" s="48"/>
      <c r="E69" s="56"/>
      <c r="F69" s="74" t="s">
        <v>52</v>
      </c>
      <c r="G69" s="1"/>
      <c r="H69" s="56"/>
      <c r="I69" s="56"/>
      <c r="J69" s="56"/>
      <c r="K69" s="56"/>
      <c r="L69" s="56"/>
      <c r="M69" s="56"/>
      <c r="N69" s="56"/>
      <c r="O69" s="56"/>
      <c r="P69" s="56"/>
      <c r="Q69" s="56"/>
    </row>
    <row r="70" spans="2:21">
      <c r="B70" s="49" t="s">
        <v>2</v>
      </c>
      <c r="C70" s="50">
        <f>STDEV(C57:E62,K57:M62,S57:U62)</f>
        <v>7.5251503613172614</v>
      </c>
      <c r="D70" s="48"/>
      <c r="E70" s="56"/>
      <c r="F70" s="74" t="s">
        <v>54</v>
      </c>
      <c r="G70" s="1"/>
      <c r="H70" s="56"/>
      <c r="I70" s="56"/>
      <c r="J70" s="56"/>
      <c r="K70" s="56"/>
      <c r="L70" s="56"/>
      <c r="M70" s="56"/>
      <c r="N70" s="56"/>
      <c r="O70" s="56"/>
      <c r="P70" s="56"/>
      <c r="Q70" s="56"/>
    </row>
    <row r="71" spans="2:21" ht="15.75" thickBot="1">
      <c r="B71" s="49" t="s">
        <v>3</v>
      </c>
      <c r="C71" s="51">
        <f>100*C70/C69</f>
        <v>7.4441516160865104</v>
      </c>
      <c r="D71" s="48"/>
      <c r="E71" s="56"/>
      <c r="F71" s="72" t="s">
        <v>55</v>
      </c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</row>
    <row r="72" spans="2:21" ht="15.75" thickBot="1">
      <c r="B72" s="52"/>
      <c r="C72" s="53"/>
      <c r="D72" s="54"/>
    </row>
  </sheetData>
  <mergeCells count="20">
    <mergeCell ref="B1:J1"/>
    <mergeCell ref="C42:E42"/>
    <mergeCell ref="K42:M42"/>
    <mergeCell ref="S42:U42"/>
    <mergeCell ref="AA42:AC42"/>
    <mergeCell ref="C3:E5"/>
    <mergeCell ref="F3:J5"/>
    <mergeCell ref="C9:F9"/>
    <mergeCell ref="C11:F11"/>
    <mergeCell ref="C55:E55"/>
    <mergeCell ref="K55:M55"/>
    <mergeCell ref="S55:U55"/>
    <mergeCell ref="S16:U16"/>
    <mergeCell ref="AA16:AC16"/>
    <mergeCell ref="C28:E28"/>
    <mergeCell ref="K28:M28"/>
    <mergeCell ref="S28:U28"/>
    <mergeCell ref="AA28:AC28"/>
    <mergeCell ref="C16:E16"/>
    <mergeCell ref="K16:M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Efecto matriz</vt:lpstr>
    </vt:vector>
  </TitlesOfParts>
  <Company>UAB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</dc:creator>
  <cp:lastModifiedBy>usuario</cp:lastModifiedBy>
  <cp:lastPrinted>2014-02-25T16:33:30Z</cp:lastPrinted>
  <dcterms:created xsi:type="dcterms:W3CDTF">2012-11-08T10:05:26Z</dcterms:created>
  <dcterms:modified xsi:type="dcterms:W3CDTF">2016-09-18T12:15:30Z</dcterms:modified>
</cp:coreProperties>
</file>