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4"/>
  <workbookPr showInkAnnotation="0" autoCompressPictures="0"/>
  <mc:AlternateContent xmlns:mc="http://schemas.openxmlformats.org/markup-compatibility/2006">
    <mc:Choice Requires="x15">
      <x15ac:absPath xmlns:x15ac="http://schemas.microsoft.com/office/spreadsheetml/2010/11/ac" url="/Users/alejandrotello/Documents/Tello Abril 2018/definicion de defectos refractivos  ametropias herramienta Tool journal of optometry 2020/"/>
    </mc:Choice>
  </mc:AlternateContent>
  <xr:revisionPtr revIDLastSave="0" documentId="13_ncr:1_{627BA296-8B30-D44B-81B4-8213985DB26C}" xr6:coauthVersionLast="36" xr6:coauthVersionMax="36" xr10:uidLastSave="{00000000-0000-0000-0000-000000000000}"/>
  <workbookProtection workbookAlgorithmName="SHA-512" workbookHashValue="yr92Ag/XKRRx98UXQxpl1QtGDRpxhxRRc1FGBxQea2Oln8awRAof8Q3LszgF5zo/ROndALchUG+UwIRNoMj5hQ==" workbookSaltValue="oUCoB3YGOKJ5d9Zi8SuwDQ==" workbookSpinCount="100000" lockStructure="1"/>
  <bookViews>
    <workbookView xWindow="0" yWindow="460" windowWidth="28800" windowHeight="14920" tabRatio="500" activeTab="2" xr2:uid="{00000000-000D-0000-FFFF-FFFF00000000}"/>
  </bookViews>
  <sheets>
    <sheet name="Ametrop Classif Calculator " sheetId="2" r:id="rId1"/>
    <sheet name="Example dataset Eyes" sheetId="1" r:id="rId2"/>
    <sheet name="Example dataset Individuals" sheetId="3" r:id="rId3"/>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H3" i="3" l="1"/>
  <c r="C4" i="3"/>
  <c r="C5" i="3"/>
  <c r="H5" i="3" s="1"/>
  <c r="C6" i="3"/>
  <c r="H6" i="3" s="1"/>
  <c r="C7" i="3"/>
  <c r="H7" i="3" s="1"/>
  <c r="C8" i="3"/>
  <c r="H8" i="3" s="1"/>
  <c r="C9" i="3"/>
  <c r="H9" i="3" s="1"/>
  <c r="C10" i="3"/>
  <c r="H10" i="3" s="1"/>
  <c r="C11" i="3"/>
  <c r="H11" i="3" s="1"/>
  <c r="C12" i="3"/>
  <c r="H12" i="3" s="1"/>
  <c r="C13" i="3"/>
  <c r="H13" i="3" s="1"/>
  <c r="C14" i="3"/>
  <c r="H14" i="3" s="1"/>
  <c r="C15" i="3"/>
  <c r="H15" i="3" s="1"/>
  <c r="C16" i="3"/>
  <c r="H16" i="3" s="1"/>
  <c r="C17" i="3"/>
  <c r="H17" i="3" s="1"/>
  <c r="C18" i="3"/>
  <c r="H18" i="3" s="1"/>
  <c r="E4" i="3"/>
  <c r="F4" i="3"/>
  <c r="G4" i="3"/>
  <c r="E5" i="3"/>
  <c r="F5" i="3"/>
  <c r="G5" i="3"/>
  <c r="E6" i="3"/>
  <c r="F6" i="3"/>
  <c r="G6" i="3"/>
  <c r="E7" i="3"/>
  <c r="F7" i="3"/>
  <c r="G7" i="3"/>
  <c r="E8" i="3"/>
  <c r="F8" i="3"/>
  <c r="G8" i="3"/>
  <c r="E9" i="3"/>
  <c r="F9" i="3"/>
  <c r="G9" i="3"/>
  <c r="E10" i="3"/>
  <c r="F10" i="3"/>
  <c r="G10" i="3"/>
  <c r="E11" i="3"/>
  <c r="F11" i="3"/>
  <c r="G11" i="3"/>
  <c r="E12" i="3"/>
  <c r="F12" i="3"/>
  <c r="G12" i="3"/>
  <c r="E13" i="3"/>
  <c r="F13" i="3"/>
  <c r="G13" i="3"/>
  <c r="E14" i="3"/>
  <c r="F14" i="3"/>
  <c r="G14" i="3"/>
  <c r="E15" i="3"/>
  <c r="F15" i="3"/>
  <c r="G15" i="3"/>
  <c r="E16" i="3"/>
  <c r="F16" i="3"/>
  <c r="G16" i="3"/>
  <c r="E17" i="3"/>
  <c r="F17" i="3"/>
  <c r="G17" i="3"/>
  <c r="E18" i="3"/>
  <c r="F18" i="3"/>
  <c r="G18" i="3"/>
  <c r="G3" i="3"/>
  <c r="F3" i="3"/>
  <c r="E3" i="3"/>
  <c r="D4" i="3"/>
  <c r="D5" i="3"/>
  <c r="D6" i="3"/>
  <c r="D7" i="3"/>
  <c r="D8" i="3"/>
  <c r="D9" i="3"/>
  <c r="D10" i="3"/>
  <c r="D11" i="3"/>
  <c r="D12" i="3"/>
  <c r="D13" i="3"/>
  <c r="D14" i="3"/>
  <c r="D15" i="3"/>
  <c r="D16" i="3"/>
  <c r="D17" i="3"/>
  <c r="D18" i="3"/>
  <c r="D3" i="3"/>
  <c r="E8" i="2"/>
  <c r="C3" i="3"/>
  <c r="I8" i="2"/>
  <c r="H8" i="2"/>
  <c r="G8" i="2"/>
  <c r="F8" i="2"/>
  <c r="H4" i="3"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D44" i="1" l="1"/>
  <c r="G44" i="1"/>
  <c r="C36" i="1"/>
  <c r="C37" i="1"/>
  <c r="C38" i="1"/>
  <c r="D38" i="1" s="1"/>
  <c r="C39" i="1"/>
  <c r="D39" i="1" s="1"/>
  <c r="C40" i="1"/>
  <c r="C41" i="1"/>
  <c r="D41" i="1" s="1"/>
  <c r="C42" i="1"/>
  <c r="D42" i="1" s="1"/>
  <c r="C43" i="1"/>
  <c r="D43" i="1" s="1"/>
  <c r="C44" i="1"/>
  <c r="E44" i="1" s="1"/>
  <c r="D36" i="1"/>
  <c r="E36" i="1"/>
  <c r="G36" i="1"/>
  <c r="D37" i="1"/>
  <c r="E37" i="1"/>
  <c r="H37" i="1"/>
  <c r="G37" i="1"/>
  <c r="G38" i="1"/>
  <c r="G39" i="1"/>
  <c r="G40" i="1"/>
  <c r="G41" i="1"/>
  <c r="G42" i="1"/>
  <c r="G43" i="1"/>
  <c r="C35" i="1"/>
  <c r="D35" i="1" s="1"/>
  <c r="E35" i="1"/>
  <c r="G35" i="1"/>
  <c r="C34" i="1"/>
  <c r="D34" i="1" s="1"/>
  <c r="E34" i="1"/>
  <c r="G34" i="1"/>
  <c r="H4" i="1"/>
  <c r="G7" i="1"/>
  <c r="G4" i="2"/>
  <c r="C4" i="2"/>
  <c r="D4" i="2" l="1"/>
  <c r="F4" i="2"/>
  <c r="H44" i="1"/>
  <c r="E42" i="1"/>
  <c r="H42" i="1" s="1"/>
  <c r="E41" i="1"/>
  <c r="H41" i="1" s="1"/>
  <c r="H35" i="1"/>
  <c r="H34" i="1"/>
  <c r="E40" i="1"/>
  <c r="D40" i="1"/>
  <c r="E38" i="1"/>
  <c r="H38" i="1" s="1"/>
  <c r="E43" i="1"/>
  <c r="H43" i="1" s="1"/>
  <c r="E39" i="1"/>
  <c r="H39" i="1" s="1"/>
  <c r="H36" i="1"/>
  <c r="E4" i="2"/>
  <c r="C33" i="1"/>
  <c r="D33" i="1" s="1"/>
  <c r="G33" i="1"/>
  <c r="C32" i="1"/>
  <c r="D32" i="1" s="1"/>
  <c r="G32" i="1"/>
  <c r="C31" i="1"/>
  <c r="D31" i="1"/>
  <c r="E31" i="1"/>
  <c r="G31" i="1"/>
  <c r="G4" i="1"/>
  <c r="G5" i="1"/>
  <c r="G6" i="1"/>
  <c r="G8" i="1"/>
  <c r="G9" i="1"/>
  <c r="G10" i="1"/>
  <c r="G11" i="1"/>
  <c r="G12" i="1"/>
  <c r="G13" i="1"/>
  <c r="G14" i="1"/>
  <c r="G15" i="1"/>
  <c r="G16" i="1"/>
  <c r="G17" i="1"/>
  <c r="G18" i="1"/>
  <c r="G19" i="1"/>
  <c r="G20" i="1"/>
  <c r="G21" i="1"/>
  <c r="G22" i="1"/>
  <c r="G23" i="1"/>
  <c r="G24" i="1"/>
  <c r="G25" i="1"/>
  <c r="G26" i="1"/>
  <c r="G27" i="1"/>
  <c r="G28" i="1"/>
  <c r="G29" i="1"/>
  <c r="G30" i="1"/>
  <c r="G3" i="1"/>
  <c r="D12" i="1"/>
  <c r="D24" i="1"/>
  <c r="D28" i="1"/>
  <c r="C30" i="1"/>
  <c r="C29" i="1"/>
  <c r="D29" i="1" s="1"/>
  <c r="E29" i="1"/>
  <c r="C28" i="1"/>
  <c r="C27" i="1"/>
  <c r="E27" i="1"/>
  <c r="C26" i="1"/>
  <c r="C25" i="1"/>
  <c r="D25" i="1" s="1"/>
  <c r="E25" i="1"/>
  <c r="C24" i="1"/>
  <c r="C23" i="1"/>
  <c r="E23" i="1"/>
  <c r="C22" i="1"/>
  <c r="C21" i="1"/>
  <c r="D21" i="1" s="1"/>
  <c r="E21" i="1"/>
  <c r="C20" i="1"/>
  <c r="C19" i="1"/>
  <c r="E19" i="1"/>
  <c r="C18" i="1"/>
  <c r="C17" i="1"/>
  <c r="D17" i="1" s="1"/>
  <c r="E17" i="1"/>
  <c r="C16" i="1"/>
  <c r="C15" i="1"/>
  <c r="E15" i="1"/>
  <c r="C14" i="1"/>
  <c r="C13" i="1"/>
  <c r="D13" i="1" s="1"/>
  <c r="E13" i="1"/>
  <c r="C12" i="1"/>
  <c r="C11" i="1"/>
  <c r="E11" i="1"/>
  <c r="C10" i="1"/>
  <c r="C9" i="1"/>
  <c r="D9" i="1" s="1"/>
  <c r="E9" i="1"/>
  <c r="C8" i="1"/>
  <c r="C7" i="1"/>
  <c r="E7" i="1"/>
  <c r="C6" i="1"/>
  <c r="C5" i="1"/>
  <c r="D5" i="1" s="1"/>
  <c r="E5" i="1"/>
  <c r="C4" i="1"/>
  <c r="C3" i="1"/>
  <c r="F3" i="1" s="1"/>
  <c r="H40" i="1" l="1"/>
  <c r="E30" i="1"/>
  <c r="E33" i="1"/>
  <c r="E3" i="1"/>
  <c r="D8" i="1"/>
  <c r="E4" i="1"/>
  <c r="E6" i="1"/>
  <c r="E8" i="1"/>
  <c r="E10" i="1"/>
  <c r="E12" i="1"/>
  <c r="E14" i="1"/>
  <c r="E16" i="1"/>
  <c r="E18" i="1"/>
  <c r="E20" i="1"/>
  <c r="E22" i="1"/>
  <c r="E24" i="1"/>
  <c r="H24" i="1" s="1"/>
  <c r="E26" i="1"/>
  <c r="E28" i="1"/>
  <c r="H28" i="1" s="1"/>
  <c r="D20" i="1"/>
  <c r="D4" i="1"/>
  <c r="H31" i="1"/>
  <c r="D16" i="1"/>
  <c r="H16" i="1" s="1"/>
  <c r="H33" i="1"/>
  <c r="H12" i="1"/>
  <c r="H8" i="1"/>
  <c r="D3" i="1"/>
  <c r="D30" i="1"/>
  <c r="H30" i="1" s="1"/>
  <c r="D26" i="1"/>
  <c r="H26" i="1" s="1"/>
  <c r="D22" i="1"/>
  <c r="H22" i="1" s="1"/>
  <c r="D18" i="1"/>
  <c r="H18" i="1" s="1"/>
  <c r="D14" i="1"/>
  <c r="H14" i="1" s="1"/>
  <c r="D10" i="1"/>
  <c r="H10" i="1" s="1"/>
  <c r="D6" i="1"/>
  <c r="H6" i="1" s="1"/>
  <c r="E32" i="1"/>
  <c r="D27" i="1"/>
  <c r="H27" i="1" s="1"/>
  <c r="D23" i="1"/>
  <c r="H23" i="1" s="1"/>
  <c r="D19" i="1"/>
  <c r="H19" i="1" s="1"/>
  <c r="D15" i="1"/>
  <c r="H15" i="1" s="1"/>
  <c r="D11" i="1"/>
  <c r="H11" i="1" s="1"/>
  <c r="D7" i="1"/>
  <c r="H7" i="1" s="1"/>
  <c r="H32" i="1"/>
  <c r="H5" i="1"/>
  <c r="H9" i="1"/>
  <c r="H13" i="1"/>
  <c r="H17" i="1"/>
  <c r="H21" i="1"/>
  <c r="H25" i="1"/>
  <c r="H29" i="1"/>
  <c r="H3" i="1" l="1"/>
  <c r="H20" i="1"/>
</calcChain>
</file>

<file path=xl/sharedStrings.xml><?xml version="1.0" encoding="utf-8"?>
<sst xmlns="http://schemas.openxmlformats.org/spreadsheetml/2006/main" count="92" uniqueCount="38">
  <si>
    <t>Sphere</t>
  </si>
  <si>
    <t>Spherical Equivalent</t>
  </si>
  <si>
    <t>Myopia</t>
  </si>
  <si>
    <t>Hyperopia</t>
  </si>
  <si>
    <t>Mixed Astigmatism</t>
  </si>
  <si>
    <t>Validation</t>
  </si>
  <si>
    <t xml:space="preserve">Negative Cylinder </t>
  </si>
  <si>
    <t>Negative Cylinder</t>
  </si>
  <si>
    <t>Emmetropia</t>
  </si>
  <si>
    <t>Email: alejandrotello@gmail.com</t>
  </si>
  <si>
    <t>Important: These definitions are proposed to be used in epidemiological studies, and not for the analysis of refractive surgery results.</t>
  </si>
  <si>
    <r>
      <rPr>
        <b/>
        <sz val="20"/>
        <color theme="1"/>
        <rFont val="Calibri (Cuerpo)_x0000_"/>
      </rPr>
      <t>⇑</t>
    </r>
    <r>
      <rPr>
        <b/>
        <sz val="14"/>
        <color theme="1"/>
        <rFont val="Calibri"/>
        <family val="2"/>
        <scheme val="minor"/>
      </rPr>
      <t xml:space="preserve">             Calculated spherical equivalent</t>
    </r>
  </si>
  <si>
    <r>
      <rPr>
        <b/>
        <sz val="20"/>
        <color theme="1"/>
        <rFont val="Calibri (Cuerpo)_x0000_"/>
      </rPr>
      <t>⇑</t>
    </r>
    <r>
      <rPr>
        <b/>
        <sz val="14"/>
        <color theme="1"/>
        <rFont val="Calibri"/>
        <family val="2"/>
        <scheme val="minor"/>
      </rPr>
      <t xml:space="preserve">                     Insert value of the sphere in the upper cell</t>
    </r>
  </si>
  <si>
    <r>
      <rPr>
        <b/>
        <sz val="20"/>
        <color theme="1"/>
        <rFont val="Calibri (Cuerpo)_x0000_"/>
      </rPr>
      <t>⇑</t>
    </r>
    <r>
      <rPr>
        <b/>
        <sz val="14"/>
        <color theme="1"/>
        <rFont val="Calibri"/>
        <family val="2"/>
        <scheme val="minor"/>
      </rPr>
      <t xml:space="preserve">                       Insert value of the cylinder (negative notation) in the upper cell</t>
    </r>
  </si>
  <si>
    <t xml:space="preserve">Tool designed by Dr Virgilio Galvis and Dr Alejandro Tello - Centro Oftalmológico Virgilio Galvis -Floridablanca, Colombia </t>
  </si>
  <si>
    <t xml:space="preserve">Centro Oftalmológico Virgilio Galvis - Floridablanca, Colombia </t>
  </si>
  <si>
    <t xml:space="preserve">Tool designed by Dr Virgilio Galvis and Dr Alejandro Tello </t>
  </si>
  <si>
    <t>IMPORTANT: These definitions are proposed to be used in epidemiological studies, and not for the analysis of refractive surgery results. This Excel book has several worksheets, please check them by clicking the tabs at the bottom of the window. You will be able to acess example datasets, where you can copy the formulas to your own Excel workbook</t>
  </si>
  <si>
    <t>AMETROPIAS CLASSIFICATION TOOL (EYES)</t>
  </si>
  <si>
    <t>Please click the tabs at the bottom to access example datasets shown in separate worksheets, where you can copy the formulas to your own Excel workbook.</t>
  </si>
  <si>
    <t>AMETROPIAS CLASSIFICATION TOOL (INDIVIDUALS)</t>
  </si>
  <si>
    <t>Right eye</t>
  </si>
  <si>
    <t xml:space="preserve">Left eye </t>
  </si>
  <si>
    <t>Anisometropia</t>
  </si>
  <si>
    <t>v4.0 / 11 October 2020</t>
  </si>
  <si>
    <r>
      <t xml:space="preserve">         </t>
    </r>
    <r>
      <rPr>
        <b/>
        <sz val="20"/>
        <color theme="1"/>
        <rFont val="Calibri (Cuerpo)_x0000_"/>
      </rPr>
      <t xml:space="preserve"> ⇑                     ⇑                     ⇑                           ⇑                                     </t>
    </r>
    <r>
      <rPr>
        <b/>
        <sz val="16"/>
        <color theme="1"/>
        <rFont val="Calibri"/>
        <family val="2"/>
        <scheme val="minor"/>
      </rPr>
      <t xml:space="preserve">                                                                                 The number 1 will appear in the classification to which the refractive error of the given eye corresponds</t>
    </r>
  </si>
  <si>
    <t xml:space="preserve">          ⇑                     ⇑                          ⇑                                ⇑                             ⇑                                                                                                                      The number 1 will appear in the classification to which the refractive error of the given individual corresponds</t>
  </si>
  <si>
    <t>E</t>
  </si>
  <si>
    <t>MA</t>
  </si>
  <si>
    <r>
      <rPr>
        <b/>
        <sz val="20"/>
        <color theme="1"/>
        <rFont val="Calibri (Cuerpo)_x0000_"/>
      </rPr>
      <t>⇑</t>
    </r>
    <r>
      <rPr>
        <b/>
        <sz val="14"/>
        <color theme="1"/>
        <rFont val="Calibri"/>
        <family val="2"/>
        <scheme val="minor"/>
      </rPr>
      <t xml:space="preserve">                                                      Click the down arrow to the right of the cell to insert from the drop down list the classification for the right eye according the definitions (calculator above): E=Emmetropia.               M=Myopia.                  H=Hyperopia.                     MA=Mixed astigmatism.</t>
    </r>
  </si>
  <si>
    <r>
      <rPr>
        <b/>
        <sz val="20"/>
        <color theme="1"/>
        <rFont val="Calibri (Cuerpo)_x0000_"/>
      </rPr>
      <t>⇑</t>
    </r>
    <r>
      <rPr>
        <b/>
        <sz val="14"/>
        <color theme="1"/>
        <rFont val="Calibri"/>
        <family val="2"/>
        <scheme val="minor"/>
      </rPr>
      <t xml:space="preserve">                                                      Click the down arrow to the right of the cell to insert from the drop down list the classification for the left eye according the definitions (calculator above): E=Emmetropia.               M=Myopia.                  H=Hyperopia.                     MA=Mixed astigmatism.</t>
    </r>
  </si>
  <si>
    <t>Right Eye</t>
  </si>
  <si>
    <t>Left Eye</t>
  </si>
  <si>
    <t>M</t>
  </si>
  <si>
    <t>H</t>
  </si>
  <si>
    <t xml:space="preserve">This Excel  workbook has three separate worksheets including a calculator and two example datasets (where you can copy the formulas to your own Excel workbook). Please click the tabs at the bottom to access them. </t>
  </si>
  <si>
    <r>
      <rPr>
        <b/>
        <sz val="14"/>
        <color theme="1"/>
        <rFont val="Calibri (Cuerpo)_x0000_"/>
      </rPr>
      <t>⇒  Row 3:</t>
    </r>
    <r>
      <rPr>
        <sz val="13.3"/>
        <color theme="1"/>
        <rFont val="Calibri"/>
        <family val="2"/>
        <scheme val="minor"/>
      </rPr>
      <t xml:space="preserve"> You can enter data in columns A &amp; B to obtain a classification. Columns C through H, which contain the formulas to define the refractive error classification of the individual, are locked in this row to protect the formulas. If you want to copy them to apply them in another Excel file you can copy them from the lower rows, but make sure they have not been accidentally altered. Column H ("Validation") is the verification tool. That column should always indicate a number 1. If it indicates any other number it means that some formula in that row has been altered.</t>
    </r>
  </si>
  <si>
    <r>
      <rPr>
        <b/>
        <sz val="14"/>
        <color theme="1"/>
        <rFont val="Calibri (Cuerpo)_x0000_"/>
      </rPr>
      <t>⇒  Row 3:</t>
    </r>
    <r>
      <rPr>
        <sz val="13.3"/>
        <color theme="1"/>
        <rFont val="Calibri"/>
        <family val="2"/>
        <scheme val="minor"/>
      </rPr>
      <t xml:space="preserve"> You can enter data in columns A &amp; B to obtain a classification. Columns D through H, which contain the formulas to define the refractive error classification, are locked in this row to protect the formulas. If you want to copy them to apply them in another Excel file you can copy them from the lower rows, but make sure they have not been accidentally altered. Column H ("Validation") is the verification tool. That column should always indicate a number 1. If it indicates any other number it means that some formula in that row has been altered.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</si>
</sst>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3.3"/>
      <color theme="1"/>
      <name val="Calibri"/>
      <family val="2"/>
      <scheme val="minor"/>
    </font>
    <font>
      <b/>
      <sz val="26"/>
      <color theme="1"/>
      <name val="Calibri"/>
      <family val="2"/>
      <scheme val="minor"/>
    </font>
    <font>
      <b/>
      <sz val="18"/>
      <color theme="1"/>
      <name val="Calibri"/>
      <family val="2"/>
      <scheme val="minor"/>
    </font>
    <font>
      <sz val="16"/>
      <color theme="1"/>
      <name val="Calibri"/>
      <family val="2"/>
      <scheme val="minor"/>
    </font>
    <font>
      <b/>
      <sz val="24"/>
      <color theme="1"/>
      <name val="Calibri (Cuerpo)_x0000_"/>
    </font>
    <font>
      <b/>
      <sz val="12"/>
      <color theme="0"/>
      <name val="Calibri"/>
      <family val="2"/>
      <scheme val="minor"/>
    </font>
    <font>
      <sz val="12"/>
      <color theme="0"/>
      <name val="Calibri"/>
      <family val="2"/>
      <scheme val="minor"/>
    </font>
    <font>
      <sz val="12"/>
      <color rgb="FFFFFF00"/>
      <name val="Calibri"/>
      <family val="2"/>
      <scheme val="minor"/>
    </font>
    <font>
      <sz val="13.3"/>
      <color theme="1"/>
      <name val="Calibri"/>
      <family val="2"/>
      <scheme val="minor"/>
    </font>
    <font>
      <b/>
      <sz val="20"/>
      <color theme="1"/>
      <name val="Calibri (Cuerpo)_x0000_"/>
    </font>
    <font>
      <sz val="16"/>
      <color rgb="FFFFFF00"/>
      <name val="Calibri"/>
      <family val="2"/>
      <scheme val="minor"/>
    </font>
    <font>
      <b/>
      <sz val="14"/>
      <color theme="1"/>
      <name val="Calibri (Cuerpo)_x0000_"/>
    </font>
    <font>
      <sz val="16"/>
      <color theme="0"/>
      <name val="Calibri"/>
      <family val="2"/>
      <scheme val="minor"/>
    </font>
    <font>
      <b/>
      <sz val="24"/>
      <color rgb="FFFFEC17"/>
      <name val="Calibri"/>
      <family val="2"/>
      <scheme val="minor"/>
    </font>
    <font>
      <b/>
      <sz val="18"/>
      <color rgb="FFFF0000"/>
      <name val="Calibri"/>
      <family val="2"/>
      <scheme val="minor"/>
    </font>
    <font>
      <b/>
      <sz val="22"/>
      <color theme="1"/>
      <name val="Calibri (Cuerpo)_x0000_"/>
    </font>
    <font>
      <b/>
      <sz val="16"/>
      <color rgb="FFFFFF00"/>
      <name val="Calibri"/>
      <family val="2"/>
      <scheme val="minor"/>
    </font>
  </fonts>
  <fills count="21">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70C0"/>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FFF7B3"/>
        <bgColor indexed="64"/>
      </patternFill>
    </fill>
    <fill>
      <patternFill patternType="solid">
        <fgColor rgb="FFFFEC17"/>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bottom style="thin">
        <color auto="1"/>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s>
  <cellStyleXfs count="1">
    <xf numFmtId="0" fontId="0" fillId="0" borderId="0"/>
  </cellStyleXfs>
  <cellXfs count="93">
    <xf numFmtId="0" fontId="0" fillId="0" borderId="0" xfId="0"/>
    <xf numFmtId="0" fontId="0" fillId="0" borderId="1" xfId="0" applyBorder="1" applyProtection="1">
      <protection locked="0"/>
    </xf>
    <xf numFmtId="0" fontId="0" fillId="0" borderId="0" xfId="0" applyProtection="1">
      <protection locked="0"/>
    </xf>
    <xf numFmtId="0" fontId="1" fillId="3"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0" fillId="0" borderId="0" xfId="0" applyProtection="1"/>
    <xf numFmtId="0" fontId="6" fillId="7" borderId="1" xfId="0" applyFont="1" applyFill="1" applyBorder="1" applyAlignment="1">
      <alignment horizontal="center" vertical="center"/>
    </xf>
    <xf numFmtId="0" fontId="4" fillId="9" borderId="8" xfId="0" applyFont="1" applyFill="1" applyBorder="1" applyAlignment="1">
      <alignment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6" fillId="7" borderId="13" xfId="0" applyFont="1" applyFill="1" applyBorder="1" applyAlignment="1">
      <alignment horizontal="center" vertical="center"/>
    </xf>
    <xf numFmtId="0" fontId="0" fillId="4" borderId="2" xfId="0" applyFill="1" applyBorder="1" applyProtection="1"/>
    <xf numFmtId="0" fontId="0" fillId="10" borderId="1" xfId="0" applyFill="1" applyBorder="1" applyProtection="1">
      <protection locked="0"/>
    </xf>
    <xf numFmtId="0" fontId="10" fillId="12" borderId="1" xfId="0" applyFont="1" applyFill="1" applyBorder="1" applyAlignment="1" applyProtection="1">
      <alignment horizontal="center" vertical="center"/>
    </xf>
    <xf numFmtId="0" fontId="2" fillId="0" borderId="7" xfId="0" applyFont="1" applyBorder="1" applyAlignment="1">
      <alignment horizontal="center" vertical="top" wrapText="1"/>
    </xf>
    <xf numFmtId="0" fontId="6" fillId="15" borderId="12" xfId="0" applyFont="1" applyFill="1" applyBorder="1" applyAlignment="1" applyProtection="1">
      <alignment horizontal="center" vertical="center"/>
      <protection locked="0"/>
    </xf>
    <xf numFmtId="0" fontId="6" fillId="15" borderId="1" xfId="0" applyFont="1" applyFill="1" applyBorder="1" applyAlignment="1" applyProtection="1">
      <alignment horizontal="center" vertical="center"/>
      <protection locked="0"/>
    </xf>
    <xf numFmtId="0" fontId="2" fillId="16" borderId="14" xfId="0" applyFont="1" applyFill="1" applyBorder="1" applyAlignment="1">
      <alignment horizontal="center" vertical="top" wrapText="1"/>
    </xf>
    <xf numFmtId="0" fontId="2" fillId="16" borderId="7" xfId="0" applyFont="1" applyFill="1" applyBorder="1" applyAlignment="1">
      <alignment horizontal="center" vertical="top" wrapText="1"/>
    </xf>
    <xf numFmtId="0" fontId="7" fillId="0" borderId="1" xfId="0" applyFont="1" applyBorder="1" applyAlignment="1">
      <alignment horizontal="center" vertical="center"/>
    </xf>
    <xf numFmtId="0" fontId="2" fillId="0" borderId="0" xfId="0" applyFont="1" applyFill="1" applyBorder="1" applyAlignment="1" applyProtection="1"/>
    <xf numFmtId="0" fontId="0" fillId="0" borderId="0" xfId="0" applyFill="1" applyBorder="1" applyAlignment="1">
      <alignment horizontal="center"/>
    </xf>
    <xf numFmtId="0" fontId="0" fillId="0" borderId="0" xfId="0" applyFill="1" applyBorder="1"/>
    <xf numFmtId="0" fontId="2" fillId="17" borderId="20" xfId="0" applyFont="1" applyFill="1" applyBorder="1" applyAlignment="1" applyProtection="1"/>
    <xf numFmtId="0" fontId="2" fillId="17" borderId="21" xfId="0" applyFont="1" applyFill="1" applyBorder="1" applyAlignment="1" applyProtection="1"/>
    <xf numFmtId="0" fontId="2" fillId="17" borderId="22" xfId="0" applyFont="1" applyFill="1" applyBorder="1" applyAlignment="1" applyProtection="1"/>
    <xf numFmtId="0" fontId="2" fillId="17" borderId="23" xfId="0" applyFont="1" applyFill="1" applyBorder="1" applyAlignment="1" applyProtection="1"/>
    <xf numFmtId="0" fontId="8" fillId="17" borderId="17" xfId="0" applyFont="1" applyFill="1" applyBorder="1" applyAlignment="1"/>
    <xf numFmtId="0" fontId="8" fillId="17" borderId="24" xfId="0" applyFont="1" applyFill="1" applyBorder="1"/>
    <xf numFmtId="0" fontId="3" fillId="10" borderId="1" xfId="0" applyFont="1" applyFill="1" applyBorder="1" applyAlignment="1" applyProtection="1">
      <alignment vertical="center"/>
      <protection locked="0"/>
    </xf>
    <xf numFmtId="0" fontId="8" fillId="4" borderId="1" xfId="0" applyFont="1" applyFill="1" applyBorder="1" applyAlignment="1" applyProtection="1">
      <alignment vertical="center"/>
    </xf>
    <xf numFmtId="0" fontId="15" fillId="13" borderId="3" xfId="0" applyFont="1" applyFill="1" applyBorder="1" applyAlignment="1" applyProtection="1">
      <alignment vertical="center"/>
    </xf>
    <xf numFmtId="0" fontId="0" fillId="0" borderId="0" xfId="0" applyAlignment="1">
      <alignment wrapText="1"/>
    </xf>
    <xf numFmtId="0" fontId="3" fillId="5" borderId="7" xfId="0" applyFont="1" applyFill="1" applyBorder="1" applyAlignment="1">
      <alignment horizontal="left" vertical="top" wrapText="1"/>
    </xf>
    <xf numFmtId="0" fontId="3" fillId="5" borderId="15" xfId="0" applyFont="1" applyFill="1" applyBorder="1" applyAlignment="1">
      <alignment horizontal="left" vertical="top" wrapText="1"/>
    </xf>
    <xf numFmtId="0" fontId="9"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1" fillId="11" borderId="16" xfId="0" applyFont="1" applyFill="1" applyBorder="1" applyAlignment="1">
      <alignment horizontal="center" vertical="center"/>
    </xf>
    <xf numFmtId="0" fontId="13" fillId="2" borderId="18" xfId="0" applyFont="1" applyFill="1" applyBorder="1" applyAlignment="1" applyProtection="1">
      <alignment horizontal="center" wrapText="1"/>
    </xf>
    <xf numFmtId="0" fontId="5" fillId="2" borderId="19" xfId="0" applyFont="1" applyFill="1" applyBorder="1" applyAlignment="1" applyProtection="1">
      <alignment horizontal="center" wrapText="1"/>
    </xf>
    <xf numFmtId="0" fontId="6" fillId="15" borderId="25" xfId="0" applyFont="1" applyFill="1" applyBorder="1" applyAlignment="1" applyProtection="1">
      <alignment horizontal="center" vertical="center"/>
      <protection locked="0"/>
    </xf>
    <xf numFmtId="0" fontId="3" fillId="6" borderId="28" xfId="0" applyFont="1" applyFill="1" applyBorder="1" applyAlignment="1">
      <alignment horizontal="center" vertical="center" wrapText="1"/>
    </xf>
    <xf numFmtId="0" fontId="3" fillId="6" borderId="29" xfId="0" applyFont="1" applyFill="1" applyBorder="1" applyAlignment="1">
      <alignment horizontal="center" vertical="center"/>
    </xf>
    <xf numFmtId="0" fontId="3" fillId="6" borderId="30" xfId="0" applyFont="1" applyFill="1" applyBorder="1" applyAlignment="1">
      <alignment horizontal="center" vertical="center"/>
    </xf>
    <xf numFmtId="0" fontId="18" fillId="19" borderId="4" xfId="0" applyFont="1" applyFill="1" applyBorder="1" applyAlignment="1">
      <alignment horizontal="center" vertical="center"/>
    </xf>
    <xf numFmtId="0" fontId="18" fillId="19" borderId="5" xfId="0" applyFont="1" applyFill="1" applyBorder="1" applyAlignment="1">
      <alignment horizontal="center" vertical="center"/>
    </xf>
    <xf numFmtId="0" fontId="18" fillId="19" borderId="6" xfId="0" applyFont="1" applyFill="1" applyBorder="1" applyAlignment="1">
      <alignment horizontal="center" vertical="center"/>
    </xf>
    <xf numFmtId="0" fontId="0" fillId="4" borderId="20" xfId="0" applyFill="1" applyBorder="1" applyAlignment="1">
      <alignment horizontal="center"/>
    </xf>
    <xf numFmtId="0" fontId="0" fillId="4" borderId="22" xfId="0" applyFill="1" applyBorder="1" applyAlignment="1">
      <alignment horizontal="center"/>
    </xf>
    <xf numFmtId="0" fontId="19" fillId="18" borderId="20" xfId="0" applyFont="1" applyFill="1" applyBorder="1" applyAlignment="1">
      <alignment horizontal="left" vertical="center" wrapText="1"/>
    </xf>
    <xf numFmtId="0" fontId="19" fillId="18" borderId="21" xfId="0" applyFont="1" applyFill="1" applyBorder="1" applyAlignment="1">
      <alignment horizontal="left" vertical="center" wrapText="1"/>
    </xf>
    <xf numFmtId="0" fontId="19" fillId="18" borderId="22" xfId="0" applyFont="1" applyFill="1" applyBorder="1" applyAlignment="1">
      <alignment horizontal="left" vertical="center" wrapText="1"/>
    </xf>
    <xf numFmtId="0" fontId="19" fillId="18" borderId="23" xfId="0" applyFont="1" applyFill="1" applyBorder="1" applyAlignment="1">
      <alignment horizontal="left" vertical="center" wrapText="1"/>
    </xf>
    <xf numFmtId="0" fontId="19" fillId="18" borderId="17" xfId="0" applyFont="1" applyFill="1" applyBorder="1" applyAlignment="1">
      <alignment horizontal="left" vertical="center" wrapText="1"/>
    </xf>
    <xf numFmtId="0" fontId="19" fillId="18" borderId="24" xfId="0" applyFont="1" applyFill="1" applyBorder="1" applyAlignment="1">
      <alignment horizontal="left" vertical="center" wrapText="1"/>
    </xf>
    <xf numFmtId="0" fontId="2" fillId="16" borderId="31" xfId="0" applyFont="1" applyFill="1" applyBorder="1" applyAlignment="1">
      <alignment horizontal="center" vertical="top" wrapText="1"/>
    </xf>
    <xf numFmtId="0" fontId="8" fillId="9" borderId="23" xfId="0" applyFont="1" applyFill="1" applyBorder="1" applyAlignment="1"/>
    <xf numFmtId="0" fontId="8" fillId="9" borderId="17" xfId="0" applyFont="1" applyFill="1" applyBorder="1" applyAlignment="1"/>
    <xf numFmtId="0" fontId="8" fillId="9" borderId="24" xfId="0" applyFont="1" applyFill="1" applyBorder="1"/>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20" fillId="20" borderId="27" xfId="0" applyFont="1" applyFill="1" applyBorder="1" applyAlignment="1">
      <alignment horizontal="left" vertical="top" wrapText="1"/>
    </xf>
    <xf numFmtId="0" fontId="2" fillId="20" borderId="32" xfId="0" applyFont="1" applyFill="1" applyBorder="1" applyAlignment="1">
      <alignment horizontal="left" vertical="top" wrapText="1"/>
    </xf>
    <xf numFmtId="0" fontId="2" fillId="20" borderId="33" xfId="0" applyFont="1" applyFill="1" applyBorder="1" applyAlignment="1">
      <alignment horizontal="left" vertical="top" wrapText="1"/>
    </xf>
    <xf numFmtId="0" fontId="3" fillId="6" borderId="9" xfId="0" applyFont="1" applyFill="1" applyBorder="1" applyAlignment="1">
      <alignment horizontal="center" vertical="center"/>
    </xf>
    <xf numFmtId="0" fontId="3" fillId="6" borderId="34" xfId="0" applyFont="1" applyFill="1" applyBorder="1" applyAlignment="1">
      <alignment horizontal="center" vertical="center"/>
    </xf>
    <xf numFmtId="0" fontId="3" fillId="6" borderId="35"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6" fillId="15" borderId="36" xfId="0" applyFont="1" applyFill="1" applyBorder="1" applyAlignment="1" applyProtection="1">
      <alignment horizontal="center" vertical="center"/>
      <protection locked="0"/>
    </xf>
    <xf numFmtId="0" fontId="2" fillId="16" borderId="37" xfId="0" applyFont="1" applyFill="1" applyBorder="1" applyAlignment="1">
      <alignment horizontal="center" vertical="top" wrapText="1"/>
    </xf>
    <xf numFmtId="0" fontId="3" fillId="10"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1" fillId="0" borderId="1" xfId="0" applyFont="1" applyFill="1" applyBorder="1" applyAlignment="1" applyProtection="1">
      <alignment horizontal="center"/>
      <protection locked="0"/>
    </xf>
    <xf numFmtId="0" fontId="21" fillId="13" borderId="3" xfId="0" applyFont="1" applyFill="1" applyBorder="1" applyAlignment="1" applyProtection="1">
      <alignment horizontal="center" vertical="center"/>
    </xf>
    <xf numFmtId="0" fontId="0" fillId="4" borderId="4" xfId="0" applyFill="1" applyBorder="1" applyAlignment="1" applyProtection="1">
      <alignment horizontal="center"/>
    </xf>
    <xf numFmtId="0" fontId="0" fillId="4" borderId="6" xfId="0" applyFill="1" applyBorder="1" applyAlignment="1" applyProtection="1">
      <alignment horizontal="center"/>
    </xf>
    <xf numFmtId="0" fontId="6" fillId="3" borderId="26"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12" fillId="14" borderId="3" xfId="0" applyFont="1" applyFill="1" applyBorder="1" applyProtection="1"/>
    <xf numFmtId="0" fontId="12" fillId="14" borderId="1" xfId="0" applyFont="1" applyFill="1" applyBorder="1" applyProtection="1"/>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top" wrapText="1"/>
    </xf>
    <xf numFmtId="0" fontId="5" fillId="2" borderId="19" xfId="0" applyFont="1" applyFill="1" applyBorder="1" applyAlignment="1" applyProtection="1">
      <alignment horizontal="center" vertical="top" wrapText="1"/>
    </xf>
  </cellXfs>
  <cellStyles count="1">
    <cellStyle name="Normal" xfId="0" builtinId="0"/>
  </cellStyles>
  <dxfs count="0"/>
  <tableStyles count="0" defaultTableStyle="TableStyleMedium9" defaultPivotStyle="PivotStyleMedium4"/>
  <colors>
    <mruColors>
      <color rgb="FFFFEC17"/>
      <color rgb="FFFF6800"/>
      <color rgb="FFFF7E56"/>
      <color rgb="FFFFF7B3"/>
      <color rgb="FFF0FFB7"/>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3014-73C3-FB4F-A9CC-4D2228D0FAD8}">
  <dimension ref="A1:I14"/>
  <sheetViews>
    <sheetView topLeftCell="A8" workbookViewId="0">
      <selection activeCell="C8" sqref="C8:D8"/>
    </sheetView>
  </sheetViews>
  <sheetFormatPr baseColWidth="10" defaultRowHeight="16"/>
  <cols>
    <col min="1" max="2" width="15.83203125" customWidth="1"/>
    <col min="3" max="3" width="13.5" customWidth="1"/>
    <col min="4" max="4" width="17.1640625" customWidth="1"/>
    <col min="5" max="5" width="19.6640625" customWidth="1"/>
    <col min="6" max="6" width="19.1640625" customWidth="1"/>
    <col min="7" max="7" width="28" customWidth="1"/>
    <col min="8" max="8" width="27" customWidth="1"/>
    <col min="9" max="9" width="25.83203125" customWidth="1"/>
  </cols>
  <sheetData>
    <row r="1" spans="1:9" ht="85" customHeight="1" thickBot="1">
      <c r="A1" s="40" t="s">
        <v>17</v>
      </c>
      <c r="B1" s="41"/>
      <c r="C1" s="41"/>
      <c r="D1" s="41"/>
      <c r="E1" s="41"/>
      <c r="F1" s="41"/>
      <c r="G1" s="42"/>
    </row>
    <row r="2" spans="1:9" ht="47" customHeight="1">
      <c r="A2" s="37" t="s">
        <v>18</v>
      </c>
      <c r="B2" s="38"/>
      <c r="C2" s="38"/>
      <c r="D2" s="38"/>
      <c r="E2" s="38"/>
      <c r="F2" s="38"/>
      <c r="G2" s="39"/>
    </row>
    <row r="3" spans="1:9" ht="44">
      <c r="A3" s="10" t="s">
        <v>0</v>
      </c>
      <c r="B3" s="6" t="s">
        <v>6</v>
      </c>
      <c r="C3" s="6" t="s">
        <v>1</v>
      </c>
      <c r="D3" s="5" t="s">
        <v>8</v>
      </c>
      <c r="E3" s="5" t="s">
        <v>2</v>
      </c>
      <c r="F3" s="5" t="s">
        <v>3</v>
      </c>
      <c r="G3" s="11" t="s">
        <v>4</v>
      </c>
    </row>
    <row r="4" spans="1:9" ht="73" customHeight="1">
      <c r="A4" s="17">
        <v>3</v>
      </c>
      <c r="B4" s="18">
        <v>-2</v>
      </c>
      <c r="C4" s="21">
        <f t="shared" ref="C4" si="0">A4+(B4/2)</f>
        <v>2</v>
      </c>
      <c r="D4" s="8">
        <f>IF(AND(C4&lt;0.5,C4&gt;-0.5,B4&gt;=-0.75),1,0)</f>
        <v>0</v>
      </c>
      <c r="E4" s="8">
        <f t="shared" ref="E4" si="1">IF(AND(A4&lt;=0,C4&lt;=-0.5),1,0)</f>
        <v>0</v>
      </c>
      <c r="F4" s="8">
        <f>IF(AND(C4&gt;=0.5,ABS(B4)&lt;=ABS(A4)),1,0)</f>
        <v>1</v>
      </c>
      <c r="G4" s="12">
        <f>IF(AND(A4&gt;0,ABS(B4)&gt;ABS(A4),B4&lt;=-1),1,0)</f>
        <v>0</v>
      </c>
    </row>
    <row r="5" spans="1:9" ht="128" thickBot="1">
      <c r="A5" s="19" t="s">
        <v>12</v>
      </c>
      <c r="B5" s="20" t="s">
        <v>13</v>
      </c>
      <c r="C5" s="16" t="s">
        <v>11</v>
      </c>
      <c r="D5" s="35" t="s">
        <v>25</v>
      </c>
      <c r="E5" s="35"/>
      <c r="F5" s="35"/>
      <c r="G5" s="36"/>
    </row>
    <row r="6" spans="1:9" ht="63" customHeight="1" thickBot="1">
      <c r="A6" s="50" t="s">
        <v>20</v>
      </c>
      <c r="B6" s="51"/>
      <c r="C6" s="51"/>
      <c r="D6" s="51"/>
      <c r="E6" s="51"/>
      <c r="F6" s="51"/>
      <c r="G6" s="51"/>
      <c r="H6" s="51"/>
      <c r="I6" s="52"/>
    </row>
    <row r="7" spans="1:9" ht="22" customHeight="1">
      <c r="A7" s="71" t="s">
        <v>21</v>
      </c>
      <c r="B7" s="72"/>
      <c r="C7" s="73" t="s">
        <v>22</v>
      </c>
      <c r="D7" s="74"/>
      <c r="E7" s="47" t="s">
        <v>8</v>
      </c>
      <c r="F7" s="48" t="s">
        <v>2</v>
      </c>
      <c r="G7" s="48" t="s">
        <v>3</v>
      </c>
      <c r="H7" s="49" t="s">
        <v>4</v>
      </c>
      <c r="I7" s="49" t="s">
        <v>23</v>
      </c>
    </row>
    <row r="8" spans="1:9" ht="48" customHeight="1">
      <c r="A8" s="46" t="s">
        <v>34</v>
      </c>
      <c r="B8" s="75"/>
      <c r="C8" s="46" t="s">
        <v>28</v>
      </c>
      <c r="D8" s="75"/>
      <c r="E8" s="84">
        <f>IF(AND(A8="E",C8="E"),1,0)</f>
        <v>0</v>
      </c>
      <c r="F8" s="85">
        <f>IF(OR((OR((AND(A8="M",C8="M")),(AND(A8="E",C8="M")))), (AND(A8="M",C8="E"))),1,0)</f>
        <v>0</v>
      </c>
      <c r="G8" s="85">
        <f>IF(OR((OR((AND(A8="H",C8="H")),(AND(A8="E",C8="H")))), (AND(A8="H",C8="E"))),1,0)</f>
        <v>0</v>
      </c>
      <c r="H8" s="86">
        <f>IF(OR((OR((AND(A8="MA",C8="MA")),(AND(A8="E",C8="MA")))), (AND(A8="MA",C8="E"))),1,0)</f>
        <v>0</v>
      </c>
      <c r="I8" s="86">
        <f>IF(AND((AND(A8&lt;&gt;"E",C8&lt;&gt;"E")),(A8&lt;&gt;C8)),1,0)</f>
        <v>1</v>
      </c>
    </row>
    <row r="9" spans="1:9" ht="276" customHeight="1" thickBot="1">
      <c r="A9" s="61" t="s">
        <v>29</v>
      </c>
      <c r="B9" s="76"/>
      <c r="C9" s="61" t="s">
        <v>30</v>
      </c>
      <c r="D9" s="76"/>
      <c r="E9" s="68" t="s">
        <v>26</v>
      </c>
      <c r="F9" s="69"/>
      <c r="G9" s="69"/>
      <c r="H9" s="69"/>
      <c r="I9" s="70"/>
    </row>
    <row r="10" spans="1:9" ht="48" customHeight="1" thickBot="1">
      <c r="A10" s="65" t="s">
        <v>14</v>
      </c>
      <c r="B10" s="66"/>
      <c r="C10" s="66"/>
      <c r="D10" s="66"/>
      <c r="E10" s="66"/>
      <c r="F10" s="66"/>
      <c r="G10" s="66"/>
      <c r="H10" s="66"/>
      <c r="I10" s="67"/>
    </row>
    <row r="11" spans="1:9" ht="22" thickBot="1">
      <c r="A11" s="62" t="s">
        <v>9</v>
      </c>
      <c r="B11" s="63"/>
      <c r="C11" s="64"/>
    </row>
    <row r="12" spans="1:9" ht="17" thickBot="1">
      <c r="A12" s="53" t="s">
        <v>24</v>
      </c>
      <c r="B12" s="54"/>
      <c r="E12" s="34"/>
    </row>
    <row r="13" spans="1:9" ht="21" customHeight="1">
      <c r="A13" s="55" t="s">
        <v>19</v>
      </c>
      <c r="B13" s="56"/>
      <c r="C13" s="56"/>
      <c r="D13" s="56"/>
      <c r="E13" s="56"/>
      <c r="F13" s="56"/>
      <c r="G13" s="56"/>
      <c r="H13" s="56"/>
      <c r="I13" s="57"/>
    </row>
    <row r="14" spans="1:9" ht="33" customHeight="1" thickBot="1">
      <c r="A14" s="58"/>
      <c r="B14" s="59"/>
      <c r="C14" s="59"/>
      <c r="D14" s="59"/>
      <c r="E14" s="59"/>
      <c r="F14" s="59"/>
      <c r="G14" s="59"/>
      <c r="H14" s="59"/>
      <c r="I14" s="60"/>
    </row>
  </sheetData>
  <sheetProtection algorithmName="SHA-512" hashValue="PXYkpTv455F2FWNCILV0UtyBnnK+FtNyTS6VW7Y88cV48Zt6JkipRJmCaMIq0qRrwvjDfbWFO3QAlq1MC94GrA==" saltValue="AycaaER5Uqdhx0+OBjCHNg==" spinCount="100000" sheet="1" objects="1" scenarios="1" selectLockedCells="1"/>
  <mergeCells count="14">
    <mergeCell ref="A7:B7"/>
    <mergeCell ref="A8:B8"/>
    <mergeCell ref="A9:B9"/>
    <mergeCell ref="C7:D7"/>
    <mergeCell ref="C8:D8"/>
    <mergeCell ref="C9:D9"/>
    <mergeCell ref="A6:I6"/>
    <mergeCell ref="A13:I14"/>
    <mergeCell ref="A10:I10"/>
    <mergeCell ref="E9:I9"/>
    <mergeCell ref="D5:G5"/>
    <mergeCell ref="A2:G2"/>
    <mergeCell ref="A12:B12"/>
    <mergeCell ref="A1:G1"/>
  </mergeCells>
  <dataValidations count="2">
    <dataValidation type="decimal" allowBlank="1" showInputMessage="1" showErrorMessage="1" sqref="B4" xr:uid="{42ED1544-14C1-E142-86E0-954B10086F0A}">
      <formula1>-10</formula1>
      <formula2>0</formula2>
    </dataValidation>
    <dataValidation type="list" allowBlank="1" showInputMessage="1" showErrorMessage="1" errorTitle="Insert: E, M, H or MA " error="Insert: E=Emmetropia; M=Myopia; H=Hyperopia; MA= MIxed Astigmatism." promptTitle="Classification of the eye" prompt="Click the down arrow beside the box and select: E=Emmetropia; M=Myopia; H=Hyperopia; MA= MIxed Astigmatism." sqref="A8:D8" xr:uid="{35C858D3-AC27-B24D-BB31-AE203FAA7AB5}">
      <formula1>"E,M,H,MA"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opLeftCell="A131" workbookViewId="0">
      <pane ySplit="560" topLeftCell="A31" activePane="bottomLeft"/>
      <selection activeCell="A131" sqref="A1:XFD1048576"/>
      <selection pane="bottomLeft" activeCell="G4" sqref="G4"/>
    </sheetView>
  </sheetViews>
  <sheetFormatPr baseColWidth="10" defaultRowHeight="16"/>
  <cols>
    <col min="4" max="4" width="11.5" bestFit="1" customWidth="1"/>
    <col min="5" max="5" width="19.6640625" customWidth="1"/>
    <col min="6" max="6" width="19.1640625" customWidth="1"/>
    <col min="7" max="7" width="21.33203125" customWidth="1"/>
    <col min="9" max="9" width="43.83203125" style="7" customWidth="1"/>
  </cols>
  <sheetData>
    <row r="1" spans="1:13">
      <c r="A1" s="43" t="s">
        <v>10</v>
      </c>
      <c r="B1" s="43"/>
      <c r="C1" s="43"/>
      <c r="D1" s="43"/>
      <c r="E1" s="43"/>
      <c r="F1" s="43"/>
      <c r="G1" s="43"/>
      <c r="H1" s="43"/>
    </row>
    <row r="2" spans="1:13" ht="34" customHeight="1" thickBot="1">
      <c r="A2" s="3" t="s">
        <v>0</v>
      </c>
      <c r="B2" s="4" t="s">
        <v>7</v>
      </c>
      <c r="C2" s="4" t="s">
        <v>1</v>
      </c>
      <c r="D2" s="3" t="s">
        <v>8</v>
      </c>
      <c r="E2" s="3" t="s">
        <v>2</v>
      </c>
      <c r="F2" s="3" t="s">
        <v>3</v>
      </c>
      <c r="G2" s="3" t="s">
        <v>4</v>
      </c>
      <c r="H2" s="15" t="s">
        <v>5</v>
      </c>
      <c r="J2" s="2"/>
    </row>
    <row r="3" spans="1:13" ht="32" customHeight="1">
      <c r="A3" s="31">
        <v>-10</v>
      </c>
      <c r="B3" s="31">
        <v>-4</v>
      </c>
      <c r="C3" s="32">
        <f t="shared" ref="C3:C44" si="0">A3+(B3/2)</f>
        <v>-12</v>
      </c>
      <c r="D3" s="32">
        <f>IF(AND(C3&lt;0.5,C3&gt;-0.5,B3&gt;=-0.75),1,0)</f>
        <v>0</v>
      </c>
      <c r="E3" s="32">
        <f t="shared" ref="E3:E35" si="1">IF(AND(A3&lt;=0,C3&lt;=-0.5),1,0)</f>
        <v>1</v>
      </c>
      <c r="F3" s="32">
        <f>IF(AND(C3&gt;=0.5,ABS(B3)&lt;=ABS(A3)),1,0)</f>
        <v>0</v>
      </c>
      <c r="G3" s="32">
        <f>IF(AND(A3&gt;0,ABS(B3)&gt;ABS(A3),B3&lt;=-1),1,0)</f>
        <v>0</v>
      </c>
      <c r="H3" s="33">
        <f t="shared" ref="H3:H35" si="2">SUM(D3:G3)</f>
        <v>1</v>
      </c>
      <c r="I3" s="91" t="s">
        <v>37</v>
      </c>
      <c r="J3" s="2"/>
    </row>
    <row r="4" spans="1:13" ht="16" customHeight="1">
      <c r="A4" s="1">
        <v>0</v>
      </c>
      <c r="B4" s="1">
        <v>-0.5</v>
      </c>
      <c r="C4" s="1">
        <f t="shared" si="0"/>
        <v>-0.25</v>
      </c>
      <c r="D4" s="1">
        <f t="shared" ref="D4:D35" si="3">IF(AND(C4&lt;0.5,C4&gt;-0.5,B4&gt;=-0.75),1,0)</f>
        <v>1</v>
      </c>
      <c r="E4" s="1">
        <f t="shared" si="1"/>
        <v>0</v>
      </c>
      <c r="F4" s="14">
        <f t="shared" ref="F4:F44" si="4">IF(AND(C4&gt;=0.5,ABS(B4)&lt;=ABS(A4)),1,0)</f>
        <v>0</v>
      </c>
      <c r="G4" s="1">
        <f t="shared" ref="G4:G35" si="5">IF(AND(A4&gt;0,ABS(B4)&gt;ABS(A4),B4&lt;=-1),1,0)</f>
        <v>0</v>
      </c>
      <c r="H4" s="87">
        <f>SUM(D4:G4)</f>
        <v>1</v>
      </c>
      <c r="I4" s="92"/>
      <c r="J4" s="2"/>
    </row>
    <row r="5" spans="1:13" ht="16" customHeight="1">
      <c r="A5" s="1">
        <v>0</v>
      </c>
      <c r="B5" s="1">
        <v>-0.75</v>
      </c>
      <c r="C5" s="1">
        <f t="shared" si="0"/>
        <v>-0.375</v>
      </c>
      <c r="D5" s="1">
        <f t="shared" si="3"/>
        <v>1</v>
      </c>
      <c r="E5" s="1">
        <f t="shared" si="1"/>
        <v>0</v>
      </c>
      <c r="F5" s="14">
        <f t="shared" si="4"/>
        <v>0</v>
      </c>
      <c r="G5" s="1">
        <f t="shared" si="5"/>
        <v>0</v>
      </c>
      <c r="H5" s="87">
        <f t="shared" si="2"/>
        <v>1</v>
      </c>
      <c r="I5" s="92"/>
      <c r="J5" s="2"/>
    </row>
    <row r="6" spans="1:13" ht="16" customHeight="1">
      <c r="A6" s="1">
        <v>0</v>
      </c>
      <c r="B6" s="1">
        <v>-1</v>
      </c>
      <c r="C6" s="1">
        <f t="shared" si="0"/>
        <v>-0.5</v>
      </c>
      <c r="D6" s="1">
        <f t="shared" si="3"/>
        <v>0</v>
      </c>
      <c r="E6" s="1">
        <f t="shared" si="1"/>
        <v>1</v>
      </c>
      <c r="F6" s="14">
        <f t="shared" si="4"/>
        <v>0</v>
      </c>
      <c r="G6" s="1">
        <f t="shared" si="5"/>
        <v>0</v>
      </c>
      <c r="H6" s="87">
        <f t="shared" si="2"/>
        <v>1</v>
      </c>
      <c r="I6" s="92"/>
      <c r="J6" s="2"/>
    </row>
    <row r="7" spans="1:13" ht="16" customHeight="1">
      <c r="A7" s="1">
        <v>0</v>
      </c>
      <c r="B7" s="1">
        <v>-1.25</v>
      </c>
      <c r="C7" s="1">
        <f t="shared" si="0"/>
        <v>-0.625</v>
      </c>
      <c r="D7" s="1">
        <f t="shared" si="3"/>
        <v>0</v>
      </c>
      <c r="E7" s="1">
        <f t="shared" si="1"/>
        <v>1</v>
      </c>
      <c r="F7" s="14">
        <f t="shared" si="4"/>
        <v>0</v>
      </c>
      <c r="G7" s="1">
        <f>IF(AND(A7&gt;0,ABS(B7)&gt;ABS(A7),B7&lt;=-1),1,0)</f>
        <v>0</v>
      </c>
      <c r="H7" s="87">
        <f t="shared" si="2"/>
        <v>1</v>
      </c>
      <c r="I7" s="92"/>
      <c r="J7" s="2"/>
    </row>
    <row r="8" spans="1:13" ht="16" customHeight="1">
      <c r="A8" s="1">
        <v>0</v>
      </c>
      <c r="B8" s="1">
        <v>-1.5</v>
      </c>
      <c r="C8" s="1">
        <f t="shared" si="0"/>
        <v>-0.75</v>
      </c>
      <c r="D8" s="1">
        <f t="shared" si="3"/>
        <v>0</v>
      </c>
      <c r="E8" s="1">
        <f t="shared" si="1"/>
        <v>1</v>
      </c>
      <c r="F8" s="14">
        <f t="shared" si="4"/>
        <v>0</v>
      </c>
      <c r="G8" s="1">
        <f t="shared" si="5"/>
        <v>0</v>
      </c>
      <c r="H8" s="87">
        <f t="shared" si="2"/>
        <v>1</v>
      </c>
      <c r="I8" s="92"/>
    </row>
    <row r="9" spans="1:13" ht="16" customHeight="1">
      <c r="A9" s="1">
        <v>-0.25</v>
      </c>
      <c r="B9" s="1">
        <v>-0.25</v>
      </c>
      <c r="C9" s="1">
        <f t="shared" si="0"/>
        <v>-0.375</v>
      </c>
      <c r="D9" s="1">
        <f t="shared" si="3"/>
        <v>1</v>
      </c>
      <c r="E9" s="1">
        <f t="shared" si="1"/>
        <v>0</v>
      </c>
      <c r="F9" s="14">
        <f t="shared" si="4"/>
        <v>0</v>
      </c>
      <c r="G9" s="1">
        <f t="shared" si="5"/>
        <v>0</v>
      </c>
      <c r="H9" s="87">
        <f t="shared" si="2"/>
        <v>1</v>
      </c>
      <c r="I9" s="92"/>
    </row>
    <row r="10" spans="1:13" ht="16" customHeight="1">
      <c r="A10" s="1">
        <v>-0.25</v>
      </c>
      <c r="B10" s="1">
        <v>-0.5</v>
      </c>
      <c r="C10" s="1">
        <f t="shared" si="0"/>
        <v>-0.5</v>
      </c>
      <c r="D10" s="1">
        <f t="shared" si="3"/>
        <v>0</v>
      </c>
      <c r="E10" s="1">
        <f t="shared" si="1"/>
        <v>1</v>
      </c>
      <c r="F10" s="14">
        <f t="shared" si="4"/>
        <v>0</v>
      </c>
      <c r="G10" s="1">
        <f t="shared" si="5"/>
        <v>0</v>
      </c>
      <c r="H10" s="87">
        <f t="shared" si="2"/>
        <v>1</v>
      </c>
      <c r="I10" s="92"/>
    </row>
    <row r="11" spans="1:13" ht="16" customHeight="1">
      <c r="A11" s="1">
        <v>-0.25</v>
      </c>
      <c r="B11" s="1">
        <v>-0.75</v>
      </c>
      <c r="C11" s="1">
        <f t="shared" si="0"/>
        <v>-0.625</v>
      </c>
      <c r="D11" s="1">
        <f t="shared" si="3"/>
        <v>0</v>
      </c>
      <c r="E11" s="1">
        <f t="shared" si="1"/>
        <v>1</v>
      </c>
      <c r="F11" s="14">
        <f t="shared" si="4"/>
        <v>0</v>
      </c>
      <c r="G11" s="1">
        <f t="shared" si="5"/>
        <v>0</v>
      </c>
      <c r="H11" s="87">
        <f t="shared" si="2"/>
        <v>1</v>
      </c>
      <c r="I11" s="92"/>
    </row>
    <row r="12" spans="1:13" ht="16" customHeight="1">
      <c r="A12" s="1">
        <v>-0.25</v>
      </c>
      <c r="B12" s="1">
        <v>-1</v>
      </c>
      <c r="C12" s="1">
        <f t="shared" si="0"/>
        <v>-0.75</v>
      </c>
      <c r="D12" s="1">
        <f t="shared" si="3"/>
        <v>0</v>
      </c>
      <c r="E12" s="1">
        <f t="shared" si="1"/>
        <v>1</v>
      </c>
      <c r="F12" s="14">
        <f t="shared" si="4"/>
        <v>0</v>
      </c>
      <c r="G12" s="1">
        <f t="shared" si="5"/>
        <v>0</v>
      </c>
      <c r="H12" s="87">
        <f t="shared" si="2"/>
        <v>1</v>
      </c>
      <c r="I12" s="92"/>
    </row>
    <row r="13" spans="1:13" ht="16" customHeight="1">
      <c r="A13" s="1">
        <v>-0.5</v>
      </c>
      <c r="B13" s="1">
        <v>0</v>
      </c>
      <c r="C13" s="1">
        <f t="shared" si="0"/>
        <v>-0.5</v>
      </c>
      <c r="D13" s="1">
        <f t="shared" si="3"/>
        <v>0</v>
      </c>
      <c r="E13" s="1">
        <f t="shared" si="1"/>
        <v>1</v>
      </c>
      <c r="F13" s="14">
        <f t="shared" si="4"/>
        <v>0</v>
      </c>
      <c r="G13" s="1">
        <f t="shared" si="5"/>
        <v>0</v>
      </c>
      <c r="H13" s="87">
        <f t="shared" si="2"/>
        <v>1</v>
      </c>
      <c r="I13" s="92"/>
    </row>
    <row r="14" spans="1:13" ht="16" customHeight="1">
      <c r="A14" s="1">
        <v>-0.5</v>
      </c>
      <c r="B14" s="1">
        <v>-0.5</v>
      </c>
      <c r="C14" s="1">
        <f t="shared" si="0"/>
        <v>-0.75</v>
      </c>
      <c r="D14" s="1">
        <f t="shared" si="3"/>
        <v>0</v>
      </c>
      <c r="E14" s="1">
        <f t="shared" si="1"/>
        <v>1</v>
      </c>
      <c r="F14" s="14">
        <f t="shared" si="4"/>
        <v>0</v>
      </c>
      <c r="G14" s="1">
        <f t="shared" si="5"/>
        <v>0</v>
      </c>
      <c r="H14" s="87">
        <f t="shared" si="2"/>
        <v>1</v>
      </c>
      <c r="I14" s="92"/>
    </row>
    <row r="15" spans="1:13" ht="17" customHeight="1" thickBot="1">
      <c r="A15" s="1">
        <v>0.25</v>
      </c>
      <c r="B15" s="1">
        <v>-0.25</v>
      </c>
      <c r="C15" s="1">
        <f t="shared" si="0"/>
        <v>0.125</v>
      </c>
      <c r="D15" s="1">
        <f t="shared" si="3"/>
        <v>1</v>
      </c>
      <c r="E15" s="1">
        <f t="shared" si="1"/>
        <v>0</v>
      </c>
      <c r="F15" s="14">
        <f t="shared" si="4"/>
        <v>0</v>
      </c>
      <c r="G15" s="1">
        <f t="shared" si="5"/>
        <v>0</v>
      </c>
      <c r="H15" s="87">
        <f t="shared" si="2"/>
        <v>1</v>
      </c>
      <c r="I15" s="92"/>
    </row>
    <row r="16" spans="1:13" ht="19">
      <c r="A16" s="1">
        <v>0.25</v>
      </c>
      <c r="B16" s="1">
        <v>-0.5</v>
      </c>
      <c r="C16" s="1">
        <f t="shared" si="0"/>
        <v>0</v>
      </c>
      <c r="D16" s="1">
        <f t="shared" si="3"/>
        <v>1</v>
      </c>
      <c r="E16" s="1">
        <f t="shared" si="1"/>
        <v>0</v>
      </c>
      <c r="F16" s="14">
        <f t="shared" si="4"/>
        <v>0</v>
      </c>
      <c r="G16" s="1">
        <f t="shared" si="5"/>
        <v>0</v>
      </c>
      <c r="H16" s="87">
        <f t="shared" si="2"/>
        <v>1</v>
      </c>
      <c r="I16" s="25" t="s">
        <v>16</v>
      </c>
      <c r="J16" s="26"/>
      <c r="K16" s="27"/>
      <c r="L16" s="22"/>
      <c r="M16" s="23"/>
    </row>
    <row r="17" spans="1:13" ht="17" customHeight="1" thickBot="1">
      <c r="A17" s="1">
        <v>0.25</v>
      </c>
      <c r="B17" s="1">
        <v>-0.75</v>
      </c>
      <c r="C17" s="1">
        <f t="shared" si="0"/>
        <v>-0.125</v>
      </c>
      <c r="D17" s="1">
        <f t="shared" si="3"/>
        <v>1</v>
      </c>
      <c r="E17" s="1">
        <f t="shared" si="1"/>
        <v>0</v>
      </c>
      <c r="F17" s="14">
        <f t="shared" si="4"/>
        <v>0</v>
      </c>
      <c r="G17" s="1">
        <f t="shared" si="5"/>
        <v>0</v>
      </c>
      <c r="H17" s="87">
        <f t="shared" si="2"/>
        <v>1</v>
      </c>
      <c r="I17" s="28" t="s">
        <v>15</v>
      </c>
      <c r="J17" s="29"/>
      <c r="K17" s="30"/>
      <c r="L17" s="24"/>
      <c r="M17" s="24"/>
    </row>
    <row r="18" spans="1:13" ht="20" thickBot="1">
      <c r="A18" s="1">
        <v>0.25</v>
      </c>
      <c r="B18" s="1">
        <v>-1</v>
      </c>
      <c r="C18" s="1">
        <f t="shared" si="0"/>
        <v>-0.25</v>
      </c>
      <c r="D18" s="1">
        <f t="shared" si="3"/>
        <v>0</v>
      </c>
      <c r="E18" s="1">
        <f t="shared" si="1"/>
        <v>0</v>
      </c>
      <c r="F18" s="14">
        <f t="shared" si="4"/>
        <v>0</v>
      </c>
      <c r="G18" s="1">
        <f t="shared" si="5"/>
        <v>1</v>
      </c>
      <c r="H18" s="87">
        <f t="shared" si="2"/>
        <v>1</v>
      </c>
      <c r="I18" s="9" t="s">
        <v>9</v>
      </c>
    </row>
    <row r="19" spans="1:13" ht="17" thickBot="1">
      <c r="A19" s="1">
        <v>0.5</v>
      </c>
      <c r="B19" s="1">
        <v>-0.25</v>
      </c>
      <c r="C19" s="1">
        <f t="shared" si="0"/>
        <v>0.375</v>
      </c>
      <c r="D19" s="1">
        <f t="shared" si="3"/>
        <v>1</v>
      </c>
      <c r="E19" s="1">
        <f t="shared" si="1"/>
        <v>0</v>
      </c>
      <c r="F19" s="14">
        <f t="shared" si="4"/>
        <v>0</v>
      </c>
      <c r="G19" s="1">
        <f t="shared" si="5"/>
        <v>0</v>
      </c>
      <c r="H19" s="88">
        <f t="shared" si="2"/>
        <v>1</v>
      </c>
      <c r="I19" s="13" t="s">
        <v>24</v>
      </c>
    </row>
    <row r="20" spans="1:13">
      <c r="A20" s="1">
        <v>0.5</v>
      </c>
      <c r="B20" s="1">
        <v>-0.5</v>
      </c>
      <c r="C20" s="1">
        <f t="shared" si="0"/>
        <v>0.25</v>
      </c>
      <c r="D20" s="1">
        <f t="shared" si="3"/>
        <v>1</v>
      </c>
      <c r="E20" s="1">
        <f t="shared" si="1"/>
        <v>0</v>
      </c>
      <c r="F20" s="14">
        <f t="shared" si="4"/>
        <v>0</v>
      </c>
      <c r="G20" s="1">
        <f t="shared" si="5"/>
        <v>0</v>
      </c>
      <c r="H20" s="88">
        <f t="shared" si="2"/>
        <v>1</v>
      </c>
    </row>
    <row r="21" spans="1:13">
      <c r="A21" s="1">
        <v>0.5</v>
      </c>
      <c r="B21" s="1">
        <v>-0.75</v>
      </c>
      <c r="C21" s="1">
        <f t="shared" si="0"/>
        <v>0.125</v>
      </c>
      <c r="D21" s="1">
        <f t="shared" si="3"/>
        <v>1</v>
      </c>
      <c r="E21" s="1">
        <f t="shared" si="1"/>
        <v>0</v>
      </c>
      <c r="F21" s="14">
        <f t="shared" si="4"/>
        <v>0</v>
      </c>
      <c r="G21" s="1">
        <f t="shared" si="5"/>
        <v>0</v>
      </c>
      <c r="H21" s="88">
        <f t="shared" si="2"/>
        <v>1</v>
      </c>
    </row>
    <row r="22" spans="1:13">
      <c r="A22" s="1">
        <v>0.5</v>
      </c>
      <c r="B22" s="1">
        <v>-1</v>
      </c>
      <c r="C22" s="1">
        <f t="shared" si="0"/>
        <v>0</v>
      </c>
      <c r="D22" s="1">
        <f t="shared" si="3"/>
        <v>0</v>
      </c>
      <c r="E22" s="1">
        <f t="shared" si="1"/>
        <v>0</v>
      </c>
      <c r="F22" s="14">
        <f t="shared" si="4"/>
        <v>0</v>
      </c>
      <c r="G22" s="1">
        <f t="shared" si="5"/>
        <v>1</v>
      </c>
      <c r="H22" s="88">
        <f t="shared" si="2"/>
        <v>1</v>
      </c>
    </row>
    <row r="23" spans="1:13">
      <c r="A23" s="1">
        <v>0.75</v>
      </c>
      <c r="B23" s="1">
        <v>-0.25</v>
      </c>
      <c r="C23" s="1">
        <f t="shared" si="0"/>
        <v>0.625</v>
      </c>
      <c r="D23" s="1">
        <f t="shared" si="3"/>
        <v>0</v>
      </c>
      <c r="E23" s="1">
        <f t="shared" si="1"/>
        <v>0</v>
      </c>
      <c r="F23" s="14">
        <f t="shared" si="4"/>
        <v>1</v>
      </c>
      <c r="G23" s="1">
        <f t="shared" si="5"/>
        <v>0</v>
      </c>
      <c r="H23" s="88">
        <f t="shared" si="2"/>
        <v>1</v>
      </c>
    </row>
    <row r="24" spans="1:13">
      <c r="A24" s="1">
        <v>0.75</v>
      </c>
      <c r="B24" s="1">
        <v>-0.5</v>
      </c>
      <c r="C24" s="1">
        <f t="shared" si="0"/>
        <v>0.5</v>
      </c>
      <c r="D24" s="1">
        <f t="shared" si="3"/>
        <v>0</v>
      </c>
      <c r="E24" s="1">
        <f t="shared" si="1"/>
        <v>0</v>
      </c>
      <c r="F24" s="14">
        <f t="shared" si="4"/>
        <v>1</v>
      </c>
      <c r="G24" s="1">
        <f t="shared" si="5"/>
        <v>0</v>
      </c>
      <c r="H24" s="88">
        <f t="shared" si="2"/>
        <v>1</v>
      </c>
    </row>
    <row r="25" spans="1:13">
      <c r="A25" s="1">
        <v>0.75</v>
      </c>
      <c r="B25" s="1">
        <v>-0.75</v>
      </c>
      <c r="C25" s="1">
        <f t="shared" si="0"/>
        <v>0.375</v>
      </c>
      <c r="D25" s="1">
        <f t="shared" si="3"/>
        <v>1</v>
      </c>
      <c r="E25" s="1">
        <f t="shared" si="1"/>
        <v>0</v>
      </c>
      <c r="F25" s="14">
        <f t="shared" si="4"/>
        <v>0</v>
      </c>
      <c r="G25" s="1">
        <f t="shared" si="5"/>
        <v>0</v>
      </c>
      <c r="H25" s="88">
        <f t="shared" si="2"/>
        <v>1</v>
      </c>
    </row>
    <row r="26" spans="1:13">
      <c r="A26" s="1">
        <v>0.75</v>
      </c>
      <c r="B26" s="1">
        <v>-1</v>
      </c>
      <c r="C26" s="1">
        <f t="shared" si="0"/>
        <v>0.25</v>
      </c>
      <c r="D26" s="1">
        <f t="shared" si="3"/>
        <v>0</v>
      </c>
      <c r="E26" s="1">
        <f t="shared" si="1"/>
        <v>0</v>
      </c>
      <c r="F26" s="14">
        <f t="shared" si="4"/>
        <v>0</v>
      </c>
      <c r="G26" s="1">
        <f t="shared" si="5"/>
        <v>1</v>
      </c>
      <c r="H26" s="88">
        <f t="shared" si="2"/>
        <v>1</v>
      </c>
    </row>
    <row r="27" spans="1:13">
      <c r="A27" s="1">
        <v>4</v>
      </c>
      <c r="B27" s="1">
        <v>-6</v>
      </c>
      <c r="C27" s="1">
        <f t="shared" si="0"/>
        <v>1</v>
      </c>
      <c r="D27" s="1">
        <f t="shared" si="3"/>
        <v>0</v>
      </c>
      <c r="E27" s="1">
        <f t="shared" si="1"/>
        <v>0</v>
      </c>
      <c r="F27" s="14">
        <f t="shared" si="4"/>
        <v>0</v>
      </c>
      <c r="G27" s="1">
        <f t="shared" si="5"/>
        <v>1</v>
      </c>
      <c r="H27" s="88">
        <f t="shared" si="2"/>
        <v>1</v>
      </c>
    </row>
    <row r="28" spans="1:13">
      <c r="A28" s="1">
        <v>-3</v>
      </c>
      <c r="B28" s="1">
        <v>-6</v>
      </c>
      <c r="C28" s="1">
        <f t="shared" si="0"/>
        <v>-6</v>
      </c>
      <c r="D28" s="1">
        <f t="shared" si="3"/>
        <v>0</v>
      </c>
      <c r="E28" s="1">
        <f t="shared" si="1"/>
        <v>1</v>
      </c>
      <c r="F28" s="14">
        <f t="shared" si="4"/>
        <v>0</v>
      </c>
      <c r="G28" s="1">
        <f t="shared" si="5"/>
        <v>0</v>
      </c>
      <c r="H28" s="88">
        <f t="shared" si="2"/>
        <v>1</v>
      </c>
    </row>
    <row r="29" spans="1:13">
      <c r="A29" s="1">
        <v>1</v>
      </c>
      <c r="B29" s="1">
        <v>-2</v>
      </c>
      <c r="C29" s="1">
        <f t="shared" si="0"/>
        <v>0</v>
      </c>
      <c r="D29" s="1">
        <f t="shared" si="3"/>
        <v>0</v>
      </c>
      <c r="E29" s="1">
        <f t="shared" si="1"/>
        <v>0</v>
      </c>
      <c r="F29" s="14">
        <f t="shared" si="4"/>
        <v>0</v>
      </c>
      <c r="G29" s="1">
        <f t="shared" si="5"/>
        <v>1</v>
      </c>
      <c r="H29" s="88">
        <f t="shared" si="2"/>
        <v>1</v>
      </c>
    </row>
    <row r="30" spans="1:13">
      <c r="A30" s="1">
        <v>1</v>
      </c>
      <c r="B30" s="1">
        <v>-3</v>
      </c>
      <c r="C30" s="1">
        <f t="shared" si="0"/>
        <v>-0.5</v>
      </c>
      <c r="D30" s="1">
        <f t="shared" si="3"/>
        <v>0</v>
      </c>
      <c r="E30" s="1">
        <f t="shared" si="1"/>
        <v>0</v>
      </c>
      <c r="F30" s="14">
        <f t="shared" si="4"/>
        <v>0</v>
      </c>
      <c r="G30" s="1">
        <f t="shared" si="5"/>
        <v>1</v>
      </c>
      <c r="H30" s="88">
        <f t="shared" si="2"/>
        <v>1</v>
      </c>
    </row>
    <row r="31" spans="1:13">
      <c r="A31" s="1">
        <v>2</v>
      </c>
      <c r="B31" s="1">
        <v>-1</v>
      </c>
      <c r="C31" s="1">
        <f t="shared" si="0"/>
        <v>1.5</v>
      </c>
      <c r="D31" s="1">
        <f t="shared" si="3"/>
        <v>0</v>
      </c>
      <c r="E31" s="1">
        <f t="shared" si="1"/>
        <v>0</v>
      </c>
      <c r="F31" s="14">
        <f t="shared" si="4"/>
        <v>1</v>
      </c>
      <c r="G31" s="1">
        <f t="shared" si="5"/>
        <v>0</v>
      </c>
      <c r="H31" s="88">
        <f t="shared" si="2"/>
        <v>1</v>
      </c>
    </row>
    <row r="32" spans="1:13">
      <c r="A32" s="1">
        <v>1</v>
      </c>
      <c r="B32" s="1">
        <v>-2</v>
      </c>
      <c r="C32" s="1">
        <f t="shared" si="0"/>
        <v>0</v>
      </c>
      <c r="D32" s="1">
        <f t="shared" si="3"/>
        <v>0</v>
      </c>
      <c r="E32" s="1">
        <f t="shared" si="1"/>
        <v>0</v>
      </c>
      <c r="F32" s="14">
        <f t="shared" si="4"/>
        <v>0</v>
      </c>
      <c r="G32" s="1">
        <f t="shared" si="5"/>
        <v>1</v>
      </c>
      <c r="H32" s="88">
        <f t="shared" si="2"/>
        <v>1</v>
      </c>
    </row>
    <row r="33" spans="1:9">
      <c r="A33" s="1">
        <v>5</v>
      </c>
      <c r="B33" s="1">
        <v>-6</v>
      </c>
      <c r="C33" s="1">
        <f t="shared" si="0"/>
        <v>2</v>
      </c>
      <c r="D33" s="1">
        <f t="shared" si="3"/>
        <v>0</v>
      </c>
      <c r="E33" s="1">
        <f t="shared" si="1"/>
        <v>0</v>
      </c>
      <c r="F33" s="14">
        <f t="shared" si="4"/>
        <v>0</v>
      </c>
      <c r="G33" s="1">
        <f t="shared" si="5"/>
        <v>1</v>
      </c>
      <c r="H33" s="88">
        <f t="shared" si="2"/>
        <v>1</v>
      </c>
    </row>
    <row r="34" spans="1:9">
      <c r="A34" s="1">
        <v>4</v>
      </c>
      <c r="B34" s="1">
        <v>-8</v>
      </c>
      <c r="C34" s="1">
        <f t="shared" si="0"/>
        <v>0</v>
      </c>
      <c r="D34" s="1">
        <f t="shared" si="3"/>
        <v>0</v>
      </c>
      <c r="E34" s="1">
        <f t="shared" si="1"/>
        <v>0</v>
      </c>
      <c r="F34" s="14">
        <f t="shared" si="4"/>
        <v>0</v>
      </c>
      <c r="G34" s="1">
        <f t="shared" si="5"/>
        <v>1</v>
      </c>
      <c r="H34" s="88">
        <f t="shared" si="2"/>
        <v>1</v>
      </c>
    </row>
    <row r="35" spans="1:9">
      <c r="A35" s="1">
        <v>3</v>
      </c>
      <c r="B35" s="1">
        <v>-8</v>
      </c>
      <c r="C35" s="1">
        <f t="shared" si="0"/>
        <v>-1</v>
      </c>
      <c r="D35" s="1">
        <f t="shared" si="3"/>
        <v>0</v>
      </c>
      <c r="E35" s="1">
        <f t="shared" si="1"/>
        <v>0</v>
      </c>
      <c r="F35" s="14">
        <f t="shared" si="4"/>
        <v>0</v>
      </c>
      <c r="G35" s="1">
        <f t="shared" si="5"/>
        <v>1</v>
      </c>
      <c r="H35" s="88">
        <f t="shared" si="2"/>
        <v>1</v>
      </c>
    </row>
    <row r="36" spans="1:9">
      <c r="A36" s="1">
        <v>7</v>
      </c>
      <c r="B36" s="1">
        <v>-9</v>
      </c>
      <c r="C36" s="1">
        <f t="shared" si="0"/>
        <v>2.5</v>
      </c>
      <c r="D36" s="1">
        <f t="shared" ref="D36:D43" si="6">IF(AND(C36&lt;0.5,C36&gt;-0.5,B36&gt;=-0.75),1,0)</f>
        <v>0</v>
      </c>
      <c r="E36" s="1">
        <f t="shared" ref="E36:E43" si="7">IF(AND(A36&lt;=0,C36&lt;=-0.5),1,0)</f>
        <v>0</v>
      </c>
      <c r="F36" s="14">
        <f t="shared" si="4"/>
        <v>0</v>
      </c>
      <c r="G36" s="1">
        <f t="shared" ref="G36:G43" si="8">IF(AND(A36&gt;0,ABS(B36)&gt;ABS(A36),B36&lt;=-1),1,0)</f>
        <v>1</v>
      </c>
      <c r="H36" s="88">
        <f t="shared" ref="H36:H43" si="9">SUM(D36:G36)</f>
        <v>1</v>
      </c>
    </row>
    <row r="37" spans="1:9">
      <c r="A37" s="1">
        <v>-5</v>
      </c>
      <c r="B37" s="1">
        <v>-2</v>
      </c>
      <c r="C37" s="1">
        <f t="shared" si="0"/>
        <v>-6</v>
      </c>
      <c r="D37" s="1">
        <f t="shared" si="6"/>
        <v>0</v>
      </c>
      <c r="E37" s="1">
        <f t="shared" si="7"/>
        <v>1</v>
      </c>
      <c r="F37" s="14">
        <f t="shared" si="4"/>
        <v>0</v>
      </c>
      <c r="G37" s="1">
        <f t="shared" si="8"/>
        <v>0</v>
      </c>
      <c r="H37" s="88">
        <f t="shared" si="9"/>
        <v>1</v>
      </c>
    </row>
    <row r="38" spans="1:9">
      <c r="A38" s="1">
        <v>5</v>
      </c>
      <c r="B38" s="1">
        <v>-4</v>
      </c>
      <c r="C38" s="1">
        <f t="shared" si="0"/>
        <v>3</v>
      </c>
      <c r="D38" s="1">
        <f t="shared" si="6"/>
        <v>0</v>
      </c>
      <c r="E38" s="1">
        <f t="shared" si="7"/>
        <v>0</v>
      </c>
      <c r="F38" s="14">
        <f t="shared" si="4"/>
        <v>1</v>
      </c>
      <c r="G38" s="1">
        <f t="shared" si="8"/>
        <v>0</v>
      </c>
      <c r="H38" s="88">
        <f t="shared" si="9"/>
        <v>1</v>
      </c>
    </row>
    <row r="39" spans="1:9">
      <c r="A39" s="1">
        <v>1</v>
      </c>
      <c r="B39" s="1">
        <v>0</v>
      </c>
      <c r="C39" s="1">
        <f t="shared" si="0"/>
        <v>1</v>
      </c>
      <c r="D39" s="1">
        <f t="shared" si="6"/>
        <v>0</v>
      </c>
      <c r="E39" s="1">
        <f t="shared" si="7"/>
        <v>0</v>
      </c>
      <c r="F39" s="14">
        <f t="shared" si="4"/>
        <v>1</v>
      </c>
      <c r="G39" s="1">
        <f t="shared" si="8"/>
        <v>0</v>
      </c>
      <c r="H39" s="88">
        <f t="shared" si="9"/>
        <v>1</v>
      </c>
    </row>
    <row r="40" spans="1:9">
      <c r="A40" s="1">
        <v>1</v>
      </c>
      <c r="B40" s="1">
        <v>-1</v>
      </c>
      <c r="C40" s="1">
        <f t="shared" si="0"/>
        <v>0.5</v>
      </c>
      <c r="D40" s="1">
        <f t="shared" si="6"/>
        <v>0</v>
      </c>
      <c r="E40" s="1">
        <f t="shared" si="7"/>
        <v>0</v>
      </c>
      <c r="F40" s="14">
        <f t="shared" si="4"/>
        <v>1</v>
      </c>
      <c r="G40" s="1">
        <f t="shared" si="8"/>
        <v>0</v>
      </c>
      <c r="H40" s="88">
        <f t="shared" si="9"/>
        <v>1</v>
      </c>
    </row>
    <row r="41" spans="1:9">
      <c r="A41" s="1">
        <v>1.5</v>
      </c>
      <c r="B41" s="1">
        <v>-1</v>
      </c>
      <c r="C41" s="1">
        <f t="shared" si="0"/>
        <v>1</v>
      </c>
      <c r="D41" s="1">
        <f t="shared" si="6"/>
        <v>0</v>
      </c>
      <c r="E41" s="1">
        <f t="shared" si="7"/>
        <v>0</v>
      </c>
      <c r="F41" s="14">
        <f t="shared" si="4"/>
        <v>1</v>
      </c>
      <c r="G41" s="1">
        <f t="shared" si="8"/>
        <v>0</v>
      </c>
      <c r="H41" s="88">
        <f t="shared" si="9"/>
        <v>1</v>
      </c>
    </row>
    <row r="42" spans="1:9">
      <c r="A42" s="1">
        <v>2</v>
      </c>
      <c r="B42" s="1">
        <v>-2</v>
      </c>
      <c r="C42" s="1">
        <f t="shared" si="0"/>
        <v>1</v>
      </c>
      <c r="D42" s="1">
        <f t="shared" si="6"/>
        <v>0</v>
      </c>
      <c r="E42" s="1">
        <f t="shared" si="7"/>
        <v>0</v>
      </c>
      <c r="F42" s="14">
        <f t="shared" si="4"/>
        <v>1</v>
      </c>
      <c r="G42" s="1">
        <f t="shared" si="8"/>
        <v>0</v>
      </c>
      <c r="H42" s="88">
        <f t="shared" si="9"/>
        <v>1</v>
      </c>
    </row>
    <row r="43" spans="1:9">
      <c r="A43" s="1">
        <v>2</v>
      </c>
      <c r="B43" s="1">
        <v>-3</v>
      </c>
      <c r="C43" s="1">
        <f t="shared" si="0"/>
        <v>0.5</v>
      </c>
      <c r="D43" s="1">
        <f t="shared" si="6"/>
        <v>0</v>
      </c>
      <c r="E43" s="1">
        <f t="shared" si="7"/>
        <v>0</v>
      </c>
      <c r="F43" s="14">
        <f t="shared" si="4"/>
        <v>0</v>
      </c>
      <c r="G43" s="1">
        <f t="shared" si="8"/>
        <v>1</v>
      </c>
      <c r="H43" s="88">
        <f t="shared" si="9"/>
        <v>1</v>
      </c>
    </row>
    <row r="44" spans="1:9">
      <c r="A44" s="1">
        <v>2</v>
      </c>
      <c r="B44" s="1">
        <v>-5</v>
      </c>
      <c r="C44" s="1">
        <f t="shared" si="0"/>
        <v>-0.5</v>
      </c>
      <c r="D44" s="1">
        <f t="shared" ref="D44" si="10">IF(AND(C44&lt;0.5,C44&gt;-0.5,B44&gt;=-0.75),1,0)</f>
        <v>0</v>
      </c>
      <c r="E44" s="1">
        <f t="shared" ref="E44" si="11">IF(AND(A44&lt;=0,C44&lt;=-0.5),1,0)</f>
        <v>0</v>
      </c>
      <c r="F44" s="14">
        <f t="shared" si="4"/>
        <v>0</v>
      </c>
      <c r="G44" s="1">
        <f t="shared" ref="G44" si="12">IF(AND(A44&gt;0,ABS(B44)&gt;ABS(A44),B44&lt;=-1),1,0)</f>
        <v>1</v>
      </c>
      <c r="H44" s="88">
        <f t="shared" ref="H44" si="13">SUM(D44:G44)</f>
        <v>1</v>
      </c>
    </row>
    <row r="46" spans="1:9" ht="17" thickBot="1"/>
    <row r="47" spans="1:9">
      <c r="A47" s="55" t="s">
        <v>35</v>
      </c>
      <c r="B47" s="56"/>
      <c r="C47" s="56"/>
      <c r="D47" s="56"/>
      <c r="E47" s="56"/>
      <c r="F47" s="56"/>
      <c r="G47" s="56"/>
      <c r="H47" s="56"/>
      <c r="I47" s="57"/>
    </row>
    <row r="48" spans="1:9" ht="52" customHeight="1" thickBot="1">
      <c r="A48" s="58"/>
      <c r="B48" s="59"/>
      <c r="C48" s="59"/>
      <c r="D48" s="59"/>
      <c r="E48" s="59"/>
      <c r="F48" s="59"/>
      <c r="G48" s="59"/>
      <c r="H48" s="59"/>
      <c r="I48" s="60"/>
    </row>
  </sheetData>
  <sheetProtection algorithmName="SHA-512" hashValue="b5tqPfYHWNaLHm138Xoy1k0eGEupzLC/a4X9sRpRz6pz+cW0fisbjPLorhFuPeYlTs3m8+LlELEo7OYIDcQrxQ==" saltValue="wBbI5kxXhxOCuya2hQNRDg==" spinCount="100000" sheet="1" objects="1" scenarios="1" selectLockedCells="1"/>
  <mergeCells count="3">
    <mergeCell ref="A1:H1"/>
    <mergeCell ref="I3:I15"/>
    <mergeCell ref="A47:I48"/>
  </mergeCells>
  <dataValidations count="1">
    <dataValidation type="decimal" allowBlank="1" showInputMessage="1" showErrorMessage="1" sqref="B3:B44" xr:uid="{159A225E-CFF0-7843-8620-B491151B36A0}">
      <formula1>-10</formula1>
      <formula2>0</formula2>
    </dataValidation>
  </dataValidation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C64B-6FED-E04F-A959-BA3240DA59C1}">
  <dimension ref="A1:M21"/>
  <sheetViews>
    <sheetView tabSelected="1" workbookViewId="0">
      <selection activeCell="G4" sqref="G4"/>
    </sheetView>
  </sheetViews>
  <sheetFormatPr baseColWidth="10" defaultRowHeight="16"/>
  <cols>
    <col min="3" max="3" width="11.5" bestFit="1" customWidth="1"/>
    <col min="4" max="4" width="19.6640625" customWidth="1"/>
    <col min="5" max="5" width="19.1640625" customWidth="1"/>
    <col min="6" max="7" width="21.33203125" customWidth="1"/>
    <col min="9" max="9" width="43.6640625" style="7" customWidth="1"/>
  </cols>
  <sheetData>
    <row r="1" spans="1:13">
      <c r="A1" s="43" t="s">
        <v>10</v>
      </c>
      <c r="B1" s="43"/>
      <c r="C1" s="43"/>
      <c r="D1" s="43"/>
      <c r="E1" s="43"/>
      <c r="F1" s="43"/>
      <c r="G1" s="43"/>
      <c r="H1" s="43"/>
    </row>
    <row r="2" spans="1:13" ht="34" customHeight="1" thickBot="1">
      <c r="A2" s="3" t="s">
        <v>31</v>
      </c>
      <c r="B2" s="4" t="s">
        <v>32</v>
      </c>
      <c r="C2" s="3" t="s">
        <v>8</v>
      </c>
      <c r="D2" s="3" t="s">
        <v>2</v>
      </c>
      <c r="E2" s="3" t="s">
        <v>3</v>
      </c>
      <c r="F2" s="3" t="s">
        <v>4</v>
      </c>
      <c r="G2" s="3" t="s">
        <v>23</v>
      </c>
      <c r="H2" s="15" t="s">
        <v>5</v>
      </c>
      <c r="J2" s="2"/>
    </row>
    <row r="3" spans="1:13" ht="32" customHeight="1">
      <c r="A3" s="77" t="s">
        <v>27</v>
      </c>
      <c r="B3" s="77" t="s">
        <v>27</v>
      </c>
      <c r="C3" s="78">
        <f>IF(AND(A3="E",B3="E"),1,0)</f>
        <v>1</v>
      </c>
      <c r="D3" s="78">
        <f>IF(OR((OR((AND(A3="M",B3="M")),(AND(A3="E",B3="M")))), (AND(A3="M",B3="E"))),1,0)</f>
        <v>0</v>
      </c>
      <c r="E3" s="78">
        <f>IF(OR((OR((AND(A3="H",B3="H")),(AND(A3="E",B3="H")))), (AND(A3="H",B3="E"))),1,0)</f>
        <v>0</v>
      </c>
      <c r="F3" s="78">
        <f>IF(OR((OR((AND(A3="MA",B3="MA")),(AND(A3="E",B3="MA")))), (AND(A3="MA",B3="E"))),1,0)</f>
        <v>0</v>
      </c>
      <c r="G3" s="79">
        <f>IF(AND((AND(A3&lt;&gt;"E",B3&lt;&gt;"E")),(A3&lt;&gt;B3)),1,0)</f>
        <v>0</v>
      </c>
      <c r="H3" s="81">
        <f>SUM(C3:G3)</f>
        <v>1</v>
      </c>
      <c r="I3" s="44" t="s">
        <v>36</v>
      </c>
      <c r="J3" s="2"/>
    </row>
    <row r="4" spans="1:13" ht="16" customHeight="1">
      <c r="A4" s="80" t="s">
        <v>27</v>
      </c>
      <c r="B4" s="80" t="s">
        <v>33</v>
      </c>
      <c r="C4" s="89">
        <f t="shared" ref="C4:C18" si="0">IF(AND(A4="E",B4="E"),1,0)</f>
        <v>0</v>
      </c>
      <c r="D4" s="89">
        <f t="shared" ref="D4:D18" si="1">IF(OR((OR((AND(A4="M",B4="M")),(AND(A4="E",B4="M")))), (AND(A4="M",B4="E"))),1,0)</f>
        <v>1</v>
      </c>
      <c r="E4" s="89">
        <f t="shared" ref="E4:E18" si="2">IF(OR((OR((AND(A4="H",B4="H")),(AND(A4="E",B4="H")))), (AND(A4="H",B4="E"))),1,0)</f>
        <v>0</v>
      </c>
      <c r="F4" s="89">
        <f t="shared" ref="F4:F18" si="3">IF(OR((OR((AND(A4="MA",B4="MA")),(AND(A4="E",B4="MA")))), (AND(A4="MA",B4="E"))),1,0)</f>
        <v>0</v>
      </c>
      <c r="G4" s="90">
        <f t="shared" ref="G4:G18" si="4">IF(AND((AND(A4&lt;&gt;"E",B4&lt;&gt;"E")),(A4&lt;&gt;B4)),1,0)</f>
        <v>0</v>
      </c>
      <c r="H4" s="81">
        <f t="shared" ref="H4:H18" si="5">SUM(C4:G4)</f>
        <v>1</v>
      </c>
      <c r="I4" s="45"/>
      <c r="J4" s="2"/>
    </row>
    <row r="5" spans="1:13" ht="16" customHeight="1">
      <c r="A5" s="80" t="s">
        <v>27</v>
      </c>
      <c r="B5" s="80" t="s">
        <v>34</v>
      </c>
      <c r="C5" s="89">
        <f t="shared" si="0"/>
        <v>0</v>
      </c>
      <c r="D5" s="89">
        <f t="shared" si="1"/>
        <v>0</v>
      </c>
      <c r="E5" s="89">
        <f t="shared" si="2"/>
        <v>1</v>
      </c>
      <c r="F5" s="89">
        <f t="shared" si="3"/>
        <v>0</v>
      </c>
      <c r="G5" s="90">
        <f t="shared" si="4"/>
        <v>0</v>
      </c>
      <c r="H5" s="81">
        <f t="shared" si="5"/>
        <v>1</v>
      </c>
      <c r="I5" s="45"/>
      <c r="J5" s="2"/>
    </row>
    <row r="6" spans="1:13" ht="16" customHeight="1">
      <c r="A6" s="80" t="s">
        <v>27</v>
      </c>
      <c r="B6" s="80" t="s">
        <v>28</v>
      </c>
      <c r="C6" s="89">
        <f t="shared" si="0"/>
        <v>0</v>
      </c>
      <c r="D6" s="89">
        <f t="shared" si="1"/>
        <v>0</v>
      </c>
      <c r="E6" s="89">
        <f t="shared" si="2"/>
        <v>0</v>
      </c>
      <c r="F6" s="89">
        <f t="shared" si="3"/>
        <v>1</v>
      </c>
      <c r="G6" s="90">
        <f t="shared" si="4"/>
        <v>0</v>
      </c>
      <c r="H6" s="81">
        <f t="shared" si="5"/>
        <v>1</v>
      </c>
      <c r="I6" s="45"/>
      <c r="J6" s="2"/>
    </row>
    <row r="7" spans="1:13" ht="16" customHeight="1">
      <c r="A7" s="80" t="s">
        <v>33</v>
      </c>
      <c r="B7" s="80" t="s">
        <v>33</v>
      </c>
      <c r="C7" s="89">
        <f t="shared" si="0"/>
        <v>0</v>
      </c>
      <c r="D7" s="89">
        <f t="shared" si="1"/>
        <v>1</v>
      </c>
      <c r="E7" s="89">
        <f t="shared" si="2"/>
        <v>0</v>
      </c>
      <c r="F7" s="89">
        <f t="shared" si="3"/>
        <v>0</v>
      </c>
      <c r="G7" s="90">
        <f t="shared" si="4"/>
        <v>0</v>
      </c>
      <c r="H7" s="81">
        <f t="shared" si="5"/>
        <v>1</v>
      </c>
      <c r="I7" s="45"/>
      <c r="J7" s="2"/>
    </row>
    <row r="8" spans="1:13" ht="16" customHeight="1">
      <c r="A8" s="80" t="s">
        <v>33</v>
      </c>
      <c r="B8" s="80" t="s">
        <v>27</v>
      </c>
      <c r="C8" s="89">
        <f t="shared" si="0"/>
        <v>0</v>
      </c>
      <c r="D8" s="89">
        <f t="shared" si="1"/>
        <v>1</v>
      </c>
      <c r="E8" s="89">
        <f t="shared" si="2"/>
        <v>0</v>
      </c>
      <c r="F8" s="89">
        <f t="shared" si="3"/>
        <v>0</v>
      </c>
      <c r="G8" s="90">
        <f t="shared" si="4"/>
        <v>0</v>
      </c>
      <c r="H8" s="81">
        <f t="shared" si="5"/>
        <v>1</v>
      </c>
      <c r="I8" s="45"/>
    </row>
    <row r="9" spans="1:13" ht="16" customHeight="1">
      <c r="A9" s="80" t="s">
        <v>33</v>
      </c>
      <c r="B9" s="80" t="s">
        <v>34</v>
      </c>
      <c r="C9" s="89">
        <f t="shared" si="0"/>
        <v>0</v>
      </c>
      <c r="D9" s="89">
        <f t="shared" si="1"/>
        <v>0</v>
      </c>
      <c r="E9" s="89">
        <f t="shared" si="2"/>
        <v>0</v>
      </c>
      <c r="F9" s="89">
        <f t="shared" si="3"/>
        <v>0</v>
      </c>
      <c r="G9" s="90">
        <f t="shared" si="4"/>
        <v>1</v>
      </c>
      <c r="H9" s="81">
        <f t="shared" si="5"/>
        <v>1</v>
      </c>
      <c r="I9" s="45"/>
    </row>
    <row r="10" spans="1:13" ht="16" customHeight="1">
      <c r="A10" s="80" t="s">
        <v>33</v>
      </c>
      <c r="B10" s="80" t="s">
        <v>28</v>
      </c>
      <c r="C10" s="89">
        <f t="shared" si="0"/>
        <v>0</v>
      </c>
      <c r="D10" s="89">
        <f t="shared" si="1"/>
        <v>0</v>
      </c>
      <c r="E10" s="89">
        <f t="shared" si="2"/>
        <v>0</v>
      </c>
      <c r="F10" s="89">
        <f t="shared" si="3"/>
        <v>0</v>
      </c>
      <c r="G10" s="90">
        <f t="shared" si="4"/>
        <v>1</v>
      </c>
      <c r="H10" s="81">
        <f t="shared" si="5"/>
        <v>1</v>
      </c>
      <c r="I10" s="45"/>
    </row>
    <row r="11" spans="1:13" ht="16" customHeight="1">
      <c r="A11" s="80" t="s">
        <v>34</v>
      </c>
      <c r="B11" s="80" t="s">
        <v>34</v>
      </c>
      <c r="C11" s="89">
        <f t="shared" si="0"/>
        <v>0</v>
      </c>
      <c r="D11" s="89">
        <f t="shared" si="1"/>
        <v>0</v>
      </c>
      <c r="E11" s="89">
        <f t="shared" si="2"/>
        <v>1</v>
      </c>
      <c r="F11" s="89">
        <f t="shared" si="3"/>
        <v>0</v>
      </c>
      <c r="G11" s="90">
        <f t="shared" si="4"/>
        <v>0</v>
      </c>
      <c r="H11" s="81">
        <f t="shared" si="5"/>
        <v>1</v>
      </c>
      <c r="I11" s="45"/>
    </row>
    <row r="12" spans="1:13" ht="16" customHeight="1">
      <c r="A12" s="80" t="s">
        <v>34</v>
      </c>
      <c r="B12" s="80" t="s">
        <v>27</v>
      </c>
      <c r="C12" s="89">
        <f t="shared" si="0"/>
        <v>0</v>
      </c>
      <c r="D12" s="89">
        <f t="shared" si="1"/>
        <v>0</v>
      </c>
      <c r="E12" s="89">
        <f t="shared" si="2"/>
        <v>1</v>
      </c>
      <c r="F12" s="89">
        <f t="shared" si="3"/>
        <v>0</v>
      </c>
      <c r="G12" s="90">
        <f t="shared" si="4"/>
        <v>0</v>
      </c>
      <c r="H12" s="81">
        <f t="shared" si="5"/>
        <v>1</v>
      </c>
      <c r="I12" s="45"/>
    </row>
    <row r="13" spans="1:13" ht="16" customHeight="1">
      <c r="A13" s="80" t="s">
        <v>34</v>
      </c>
      <c r="B13" s="80" t="s">
        <v>33</v>
      </c>
      <c r="C13" s="89">
        <f t="shared" si="0"/>
        <v>0</v>
      </c>
      <c r="D13" s="89">
        <f t="shared" si="1"/>
        <v>0</v>
      </c>
      <c r="E13" s="89">
        <f t="shared" si="2"/>
        <v>0</v>
      </c>
      <c r="F13" s="89">
        <f t="shared" si="3"/>
        <v>0</v>
      </c>
      <c r="G13" s="90">
        <f t="shared" si="4"/>
        <v>1</v>
      </c>
      <c r="H13" s="81">
        <f t="shared" si="5"/>
        <v>1</v>
      </c>
      <c r="I13" s="45"/>
    </row>
    <row r="14" spans="1:13" ht="16" customHeight="1">
      <c r="A14" s="80" t="s">
        <v>34</v>
      </c>
      <c r="B14" s="80" t="s">
        <v>28</v>
      </c>
      <c r="C14" s="89">
        <f t="shared" si="0"/>
        <v>0</v>
      </c>
      <c r="D14" s="89">
        <f t="shared" si="1"/>
        <v>0</v>
      </c>
      <c r="E14" s="89">
        <f t="shared" si="2"/>
        <v>0</v>
      </c>
      <c r="F14" s="89">
        <f t="shared" si="3"/>
        <v>0</v>
      </c>
      <c r="G14" s="90">
        <f t="shared" si="4"/>
        <v>1</v>
      </c>
      <c r="H14" s="81">
        <f t="shared" si="5"/>
        <v>1</v>
      </c>
      <c r="I14" s="45"/>
    </row>
    <row r="15" spans="1:13" ht="17" customHeight="1" thickBot="1">
      <c r="A15" s="80" t="s">
        <v>28</v>
      </c>
      <c r="B15" s="80" t="s">
        <v>28</v>
      </c>
      <c r="C15" s="89">
        <f t="shared" si="0"/>
        <v>0</v>
      </c>
      <c r="D15" s="89">
        <f t="shared" si="1"/>
        <v>0</v>
      </c>
      <c r="E15" s="89">
        <f t="shared" si="2"/>
        <v>0</v>
      </c>
      <c r="F15" s="89">
        <f t="shared" si="3"/>
        <v>1</v>
      </c>
      <c r="G15" s="90">
        <f t="shared" si="4"/>
        <v>0</v>
      </c>
      <c r="H15" s="81">
        <f t="shared" si="5"/>
        <v>1</v>
      </c>
      <c r="I15" s="45"/>
    </row>
    <row r="16" spans="1:13" ht="21">
      <c r="A16" s="80" t="s">
        <v>28</v>
      </c>
      <c r="B16" s="80" t="s">
        <v>27</v>
      </c>
      <c r="C16" s="89">
        <f t="shared" si="0"/>
        <v>0</v>
      </c>
      <c r="D16" s="89">
        <f t="shared" si="1"/>
        <v>0</v>
      </c>
      <c r="E16" s="89">
        <f t="shared" si="2"/>
        <v>0</v>
      </c>
      <c r="F16" s="89">
        <f t="shared" si="3"/>
        <v>1</v>
      </c>
      <c r="G16" s="90">
        <f t="shared" si="4"/>
        <v>0</v>
      </c>
      <c r="H16" s="81">
        <f t="shared" si="5"/>
        <v>1</v>
      </c>
      <c r="I16" s="25" t="s">
        <v>16</v>
      </c>
      <c r="J16" s="26"/>
      <c r="K16" s="27"/>
      <c r="L16" s="22"/>
      <c r="M16" s="23"/>
    </row>
    <row r="17" spans="1:13" ht="17" customHeight="1" thickBot="1">
      <c r="A17" s="80" t="s">
        <v>28</v>
      </c>
      <c r="B17" s="80" t="s">
        <v>33</v>
      </c>
      <c r="C17" s="89">
        <f t="shared" si="0"/>
        <v>0</v>
      </c>
      <c r="D17" s="89">
        <f t="shared" si="1"/>
        <v>0</v>
      </c>
      <c r="E17" s="89">
        <f t="shared" si="2"/>
        <v>0</v>
      </c>
      <c r="F17" s="89">
        <f t="shared" si="3"/>
        <v>0</v>
      </c>
      <c r="G17" s="90">
        <f t="shared" si="4"/>
        <v>1</v>
      </c>
      <c r="H17" s="81">
        <f t="shared" si="5"/>
        <v>1</v>
      </c>
      <c r="I17" s="28" t="s">
        <v>15</v>
      </c>
      <c r="J17" s="29"/>
      <c r="K17" s="30"/>
      <c r="L17" s="24"/>
      <c r="M17" s="24"/>
    </row>
    <row r="18" spans="1:13" ht="22" thickBot="1">
      <c r="A18" s="80" t="s">
        <v>28</v>
      </c>
      <c r="B18" s="80" t="s">
        <v>34</v>
      </c>
      <c r="C18" s="89">
        <f t="shared" si="0"/>
        <v>0</v>
      </c>
      <c r="D18" s="89">
        <f t="shared" si="1"/>
        <v>0</v>
      </c>
      <c r="E18" s="89">
        <f t="shared" si="2"/>
        <v>0</v>
      </c>
      <c r="F18" s="89">
        <f t="shared" si="3"/>
        <v>0</v>
      </c>
      <c r="G18" s="90">
        <f t="shared" si="4"/>
        <v>1</v>
      </c>
      <c r="H18" s="81">
        <f t="shared" si="5"/>
        <v>1</v>
      </c>
      <c r="I18" s="9" t="s">
        <v>9</v>
      </c>
      <c r="J18" s="82" t="s">
        <v>24</v>
      </c>
      <c r="K18" s="83"/>
    </row>
    <row r="19" spans="1:13" ht="17" thickBot="1"/>
    <row r="20" spans="1:13">
      <c r="A20" s="55" t="s">
        <v>35</v>
      </c>
      <c r="B20" s="56"/>
      <c r="C20" s="56"/>
      <c r="D20" s="56"/>
      <c r="E20" s="56"/>
      <c r="F20" s="56"/>
      <c r="G20" s="56"/>
      <c r="H20" s="56"/>
      <c r="I20" s="57"/>
    </row>
    <row r="21" spans="1:13" ht="52" customHeight="1" thickBot="1">
      <c r="A21" s="58"/>
      <c r="B21" s="59"/>
      <c r="C21" s="59"/>
      <c r="D21" s="59"/>
      <c r="E21" s="59"/>
      <c r="F21" s="59"/>
      <c r="G21" s="59"/>
      <c r="H21" s="59"/>
      <c r="I21" s="60"/>
    </row>
  </sheetData>
  <sheetProtection algorithmName="SHA-512" hashValue="AeewaP21vLpXK8fLb9O40JShRIPSSn0NEuYLkkWmVpSdS+dAtudIlvspX+OpiMJ3PDcPrrJFkgZ3V23u8k5VPA==" saltValue="GVsGZMeAf9OU5xt8Cc/IlQ==" spinCount="100000" sheet="1" objects="1" scenarios="1" selectLockedCells="1"/>
  <mergeCells count="4">
    <mergeCell ref="A1:H1"/>
    <mergeCell ref="I3:I15"/>
    <mergeCell ref="A20:I21"/>
    <mergeCell ref="J18:K18"/>
  </mergeCells>
  <dataValidations count="2">
    <dataValidation type="list" allowBlank="1" showInputMessage="1" showErrorMessage="1" promptTitle="Classification of the left eye" prompt="Click the down arrow to the right of the cell to insert from the drop down list the classification for the left eye according the definitions (calculator in the first worksheet): E=Emmetropia. M=Myopia. H=Hyperopia. MA=Mixed astigmatism." sqref="B3:B18" xr:uid="{53E635CB-184F-7D48-BB36-F8F66E787174}">
      <formula1>"E,M,H,MA"</formula1>
    </dataValidation>
    <dataValidation type="list" allowBlank="1" showInputMessage="1" showErrorMessage="1" promptTitle="Classification of the right eye" prompt="Click the down arrow to the right of the cell to insert from the drop down list the classification for the right eye according the definitions (calculator in the first worksheet): E=Emmetropia. M=Myopia. H=Hyperopia. MA=Mixed astigmatism." sqref="A3:A18" xr:uid="{9D8FAA0A-46A9-DB4E-A110-F13CEE51516D}">
      <formula1>"E,M,H,MA"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Ametrop Classif Calculator </vt:lpstr>
      <vt:lpstr>Example dataset Eyes</vt:lpstr>
      <vt:lpstr>Example dataset Individuals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Tello</dc:creator>
  <cp:lastModifiedBy>Alejandro Tello</cp:lastModifiedBy>
  <dcterms:created xsi:type="dcterms:W3CDTF">2016-09-24T23:11:15Z</dcterms:created>
  <dcterms:modified xsi:type="dcterms:W3CDTF">2020-10-11T12:50:10Z</dcterms:modified>
</cp:coreProperties>
</file>